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codeName="DieseArbeitsmappe"/>
  <mc:AlternateContent xmlns:mc="http://schemas.openxmlformats.org/markup-compatibility/2006">
    <mc:Choice Requires="x15">
      <x15ac:absPath xmlns:x15ac="http://schemas.microsoft.com/office/spreadsheetml/2010/11/ac" url="/Users/mk/Desktop/"/>
    </mc:Choice>
  </mc:AlternateContent>
  <xr:revisionPtr revIDLastSave="0" documentId="13_ncr:1_{00948EB0-5E8A-5147-81D3-DC3DB5C62F71}" xr6:coauthVersionLast="47" xr6:coauthVersionMax="47" xr10:uidLastSave="{00000000-0000-0000-0000-000000000000}"/>
  <bookViews>
    <workbookView xWindow="0" yWindow="500" windowWidth="21780" windowHeight="26320" activeTab="4" xr2:uid="{00000000-000D-0000-FFFF-FFFF00000000}"/>
  </bookViews>
  <sheets>
    <sheet name="Budget" sheetId="14" state="hidden" r:id="rId1"/>
    <sheet name="Reports" sheetId="15" state="hidden" r:id="rId2"/>
    <sheet name="Controlling" sheetId="16" state="hidden" r:id="rId3"/>
    <sheet name="ReadMe F2" sheetId="6" r:id="rId4"/>
    <sheet name="F2" sheetId="1" r:id="rId5"/>
    <sheet name="ReadMe F4" sheetId="9" state="hidden" r:id="rId6"/>
    <sheet name="F4" sheetId="7" state="hidden" r:id="rId7"/>
    <sheet name="BK List to Print" sheetId="8" state="hidden" r:id="rId8"/>
    <sheet name="ARAMIS Export" sheetId="10" state="hidden" r:id="rId9"/>
    <sheet name="Verfügung Export" sheetId="17" state="hidden" r:id="rId10"/>
    <sheet name="Eingabedaten" sheetId="2" state="hidden" r:id="rId11"/>
    <sheet name="DataVectors" sheetId="5" state="hidden" r:id="rId12"/>
  </sheets>
  <definedNames>
    <definedName name="_xlnm.Print_Area" localSheetId="7">'BK List to Print'!$A$1:$AK$106</definedName>
    <definedName name="_xlnm.Print_Area" localSheetId="4">'F2'!$A$1:$AK$523</definedName>
    <definedName name="_xlnm.Print_Area" localSheetId="6">'F4'!$A$1:$AK$197</definedName>
    <definedName name="_xlnm.Print_Area" localSheetId="3">'ReadMe F2'!$A$1:$C$21</definedName>
    <definedName name="_xlnm.Print_Area" localSheetId="5">'ReadMe F4'!$A$1:$C$21</definedName>
    <definedName name="OLE_LINK1" localSheetId="4">'F2'!#REF!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16" l="1"/>
  <c r="AH79" i="15" l="1"/>
  <c r="AF79" i="15"/>
  <c r="AH78" i="15"/>
  <c r="AF78" i="15"/>
  <c r="AH77" i="15"/>
  <c r="AF77" i="15"/>
  <c r="AH76" i="15"/>
  <c r="AF76" i="15"/>
  <c r="AH75" i="15"/>
  <c r="AF75" i="15"/>
  <c r="AH74" i="15"/>
  <c r="AF74" i="15"/>
  <c r="AH73" i="15"/>
  <c r="AF73" i="15"/>
  <c r="AH72" i="15"/>
  <c r="AF72" i="15"/>
  <c r="AH71" i="15"/>
  <c r="AF71" i="15"/>
  <c r="AH70" i="15"/>
  <c r="AF70" i="15"/>
  <c r="AH69" i="15"/>
  <c r="AF69" i="15"/>
  <c r="AH68" i="15"/>
  <c r="AF68" i="15"/>
  <c r="AF2" i="7" l="1"/>
  <c r="J149" i="7" l="1"/>
  <c r="B174" i="7" l="1"/>
  <c r="B169" i="7"/>
  <c r="B165" i="7"/>
  <c r="B161" i="7"/>
  <c r="B148" i="1" l="1"/>
  <c r="B138" i="1"/>
  <c r="B128" i="1"/>
  <c r="B116" i="1"/>
  <c r="B102" i="1"/>
  <c r="B5" i="17" l="1"/>
  <c r="B15" i="17"/>
  <c r="B7" i="17"/>
  <c r="B8" i="17"/>
  <c r="B9" i="17"/>
  <c r="B10" i="17"/>
  <c r="B11" i="17"/>
  <c r="B12" i="17"/>
  <c r="B13" i="17"/>
  <c r="B14" i="17"/>
  <c r="B6" i="17"/>
  <c r="B4" i="17"/>
  <c r="X64" i="5" l="1"/>
  <c r="C83" i="5"/>
  <c r="D94" i="10" s="1"/>
  <c r="C82" i="5"/>
  <c r="D93" i="10" s="1"/>
  <c r="C81" i="5"/>
  <c r="D92" i="10" s="1"/>
  <c r="C80" i="5"/>
  <c r="D91" i="10" s="1"/>
  <c r="C79" i="5"/>
  <c r="D90" i="10" s="1"/>
  <c r="C78" i="5"/>
  <c r="D89" i="10" s="1"/>
  <c r="C77" i="5"/>
  <c r="D88" i="10" s="1"/>
  <c r="R6" i="5"/>
  <c r="Q6" i="5"/>
  <c r="J6" i="16" l="1"/>
  <c r="I6" i="16"/>
  <c r="H6" i="16"/>
  <c r="F6" i="16"/>
  <c r="C6" i="16"/>
  <c r="B6" i="16"/>
  <c r="I5" i="16"/>
  <c r="H5" i="16"/>
  <c r="G5" i="16"/>
  <c r="F5" i="16"/>
  <c r="C5" i="16"/>
  <c r="C11" i="15" l="1"/>
  <c r="E5" i="16" s="1"/>
  <c r="C10" i="15"/>
  <c r="D5" i="16" s="1"/>
  <c r="AH89" i="14"/>
  <c r="AH88" i="14"/>
  <c r="AH87" i="14"/>
  <c r="AH86" i="14"/>
  <c r="AH85" i="14"/>
  <c r="AH84" i="14"/>
  <c r="AH83" i="14"/>
  <c r="AH82" i="14"/>
  <c r="AH81" i="14"/>
  <c r="AH80" i="14"/>
  <c r="AH79" i="14"/>
  <c r="AH78" i="14"/>
  <c r="AH77" i="14"/>
  <c r="AH76" i="14"/>
  <c r="AH75" i="14"/>
  <c r="AH74" i="14"/>
  <c r="AH73" i="14"/>
  <c r="AH72" i="14"/>
  <c r="AH71" i="14"/>
  <c r="AH70" i="14"/>
  <c r="AH69" i="14"/>
  <c r="AH68" i="14"/>
  <c r="AH67" i="14"/>
  <c r="AH66" i="14"/>
  <c r="AH65" i="14"/>
  <c r="AH64" i="14"/>
  <c r="AH63" i="14"/>
  <c r="AH62" i="14"/>
  <c r="AH61" i="14"/>
  <c r="AH60" i="14"/>
  <c r="AH59" i="14"/>
  <c r="AH58" i="14"/>
  <c r="AH57" i="14"/>
  <c r="AH56" i="14"/>
  <c r="AH55" i="14"/>
  <c r="AH54" i="14"/>
  <c r="AH53" i="14"/>
  <c r="AH52" i="14"/>
  <c r="AH51" i="14"/>
  <c r="AH50" i="14"/>
  <c r="AH49" i="14"/>
  <c r="AH48" i="14"/>
  <c r="AH47" i="14"/>
  <c r="AH46" i="14"/>
  <c r="AH45" i="14"/>
  <c r="AH44" i="14"/>
  <c r="AH43" i="14"/>
  <c r="AH42" i="14"/>
  <c r="AH41" i="14"/>
  <c r="AH40" i="14"/>
  <c r="AH39" i="14"/>
  <c r="AH38" i="14"/>
  <c r="AH37" i="14"/>
  <c r="AH36" i="14"/>
  <c r="AH35" i="14"/>
  <c r="AH34" i="14"/>
  <c r="AH33" i="14"/>
  <c r="AH32" i="14"/>
  <c r="AH31" i="14"/>
  <c r="AH30" i="14"/>
  <c r="AH29" i="14"/>
  <c r="AH28" i="14"/>
  <c r="AH27" i="14"/>
  <c r="AH26" i="14"/>
  <c r="AH25" i="14"/>
  <c r="AH24" i="14"/>
  <c r="AH23" i="14"/>
  <c r="AH22" i="14"/>
  <c r="AH21" i="14"/>
  <c r="AH20" i="14"/>
  <c r="AH19" i="14"/>
  <c r="AH18" i="14"/>
  <c r="AH17" i="14"/>
  <c r="AH16" i="14"/>
  <c r="AH15" i="14"/>
  <c r="AH14" i="14"/>
  <c r="AH13" i="14"/>
  <c r="AH12" i="14"/>
  <c r="AH11" i="14"/>
  <c r="AH10" i="14"/>
  <c r="AH9" i="14"/>
  <c r="AH8" i="14"/>
  <c r="AH7" i="14"/>
  <c r="AH6" i="14"/>
  <c r="B81" i="10" l="1"/>
  <c r="B150" i="5" l="1"/>
  <c r="L126" i="5"/>
  <c r="M126" i="5" s="1"/>
  <c r="N126" i="5" s="1"/>
  <c r="O126" i="5" s="1"/>
  <c r="P126" i="5" s="1"/>
  <c r="Q126" i="5" s="1"/>
  <c r="M125" i="5"/>
  <c r="N125" i="5" s="1"/>
  <c r="O125" i="5" s="1"/>
  <c r="P125" i="5" s="1"/>
  <c r="Q125" i="5" s="1"/>
  <c r="H103" i="5"/>
  <c r="J128" i="5" s="1"/>
  <c r="G101" i="5"/>
  <c r="G100" i="5"/>
  <c r="B151" i="5" l="1"/>
  <c r="B152" i="5" l="1"/>
  <c r="AA86" i="5"/>
  <c r="C73" i="10" s="1"/>
  <c r="Z86" i="5"/>
  <c r="C72" i="10" s="1"/>
  <c r="X86" i="5"/>
  <c r="C71" i="10" s="1"/>
  <c r="W86" i="5"/>
  <c r="C70" i="10" s="1"/>
  <c r="U86" i="5"/>
  <c r="C69" i="10" s="1"/>
  <c r="T86" i="5"/>
  <c r="C68" i="10" s="1"/>
  <c r="R86" i="5"/>
  <c r="C67" i="10" s="1"/>
  <c r="Q86" i="5"/>
  <c r="C66" i="10" s="1"/>
  <c r="O86" i="5"/>
  <c r="C65" i="10" s="1"/>
  <c r="N86" i="5"/>
  <c r="C64" i="10" s="1"/>
  <c r="L86" i="5"/>
  <c r="C63" i="10" s="1"/>
  <c r="K86" i="5"/>
  <c r="C62" i="10" s="1"/>
  <c r="I86" i="5"/>
  <c r="C61" i="10" s="1"/>
  <c r="H86" i="5"/>
  <c r="C60" i="10" s="1"/>
  <c r="F86" i="5"/>
  <c r="C59" i="10" s="1"/>
  <c r="E86" i="5"/>
  <c r="C58" i="10" s="1"/>
  <c r="O74" i="5"/>
  <c r="C19" i="10" s="1"/>
  <c r="N74" i="5"/>
  <c r="C18" i="10" s="1"/>
  <c r="M74" i="5"/>
  <c r="C26" i="10" s="1"/>
  <c r="L74" i="5"/>
  <c r="C28" i="10" s="1"/>
  <c r="O73" i="5"/>
  <c r="C5" i="10" s="1"/>
  <c r="M73" i="5"/>
  <c r="C12" i="10" s="1"/>
  <c r="AA70" i="5"/>
  <c r="Y70" i="5"/>
  <c r="W70" i="5"/>
  <c r="U70" i="5"/>
  <c r="S70" i="5"/>
  <c r="Q70" i="5"/>
  <c r="O70" i="5"/>
  <c r="M70" i="5"/>
  <c r="K70" i="5"/>
  <c r="I70" i="5"/>
  <c r="G70" i="5"/>
  <c r="E70" i="5"/>
  <c r="W64" i="5"/>
  <c r="C57" i="10" s="1"/>
  <c r="C76" i="10" s="1"/>
  <c r="V64" i="5"/>
  <c r="C56" i="10" s="1"/>
  <c r="U64" i="5"/>
  <c r="C50" i="10" s="1"/>
  <c r="T64" i="5"/>
  <c r="C51" i="10" s="1"/>
  <c r="S64" i="5"/>
  <c r="C52" i="10" s="1"/>
  <c r="R64" i="5"/>
  <c r="C53" i="10" s="1"/>
  <c r="Q64" i="5"/>
  <c r="C48" i="10" s="1"/>
  <c r="P64" i="5"/>
  <c r="C49" i="10" s="1"/>
  <c r="O64" i="5"/>
  <c r="N64" i="5"/>
  <c r="M64" i="5"/>
  <c r="C43" i="10" s="1"/>
  <c r="L64" i="5"/>
  <c r="K64" i="5"/>
  <c r="J64" i="5"/>
  <c r="F64" i="5"/>
  <c r="E64" i="5"/>
  <c r="C33" i="10" l="1"/>
  <c r="K122" i="5"/>
  <c r="F149" i="5" s="1"/>
  <c r="C39" i="10"/>
  <c r="G8" i="15"/>
  <c r="K123" i="5"/>
  <c r="M123" i="5" s="1"/>
  <c r="C40" i="10"/>
  <c r="C81" i="10" s="1"/>
  <c r="G9" i="15"/>
  <c r="B153" i="5"/>
  <c r="F153" i="5"/>
  <c r="B135" i="7"/>
  <c r="B77" i="5" s="1"/>
  <c r="Y129" i="7"/>
  <c r="AA67" i="5"/>
  <c r="E15" i="17" s="1"/>
  <c r="Y67" i="5"/>
  <c r="E14" i="17" s="1"/>
  <c r="W67" i="5"/>
  <c r="E13" i="17" s="1"/>
  <c r="U67" i="5"/>
  <c r="E12" i="17" s="1"/>
  <c r="S67" i="5"/>
  <c r="E11" i="17" s="1"/>
  <c r="Q67" i="5"/>
  <c r="E10" i="17" s="1"/>
  <c r="O67" i="5"/>
  <c r="E9" i="17" s="1"/>
  <c r="M67" i="5"/>
  <c r="E8" i="17" s="1"/>
  <c r="K67" i="5"/>
  <c r="E7" i="17" s="1"/>
  <c r="I67" i="5"/>
  <c r="E6" i="17" s="1"/>
  <c r="G67" i="5"/>
  <c r="E5" i="17" s="1"/>
  <c r="E67" i="5"/>
  <c r="E4" i="17" s="1"/>
  <c r="N60" i="7"/>
  <c r="F150" i="5" l="1"/>
  <c r="F152" i="5"/>
  <c r="M122" i="5"/>
  <c r="F151" i="5"/>
  <c r="B8" i="14" s="1"/>
  <c r="H8" i="14" s="1"/>
  <c r="K128" i="5"/>
  <c r="C88" i="10"/>
  <c r="B154" i="5"/>
  <c r="B6" i="14"/>
  <c r="H6" i="14" s="1"/>
  <c r="D149" i="5"/>
  <c r="C149" i="5"/>
  <c r="B10" i="14"/>
  <c r="H10" i="14" s="1"/>
  <c r="C153" i="5"/>
  <c r="D153" i="5"/>
  <c r="D150" i="5"/>
  <c r="B7" i="14"/>
  <c r="H7" i="14" s="1"/>
  <c r="C150" i="5"/>
  <c r="B9" i="14"/>
  <c r="H9" i="14" s="1"/>
  <c r="D152" i="5"/>
  <c r="C152" i="5"/>
  <c r="K125" i="5"/>
  <c r="M124" i="5"/>
  <c r="B137" i="7"/>
  <c r="B78" i="5" s="1"/>
  <c r="D151" i="5" l="1"/>
  <c r="C151" i="5"/>
  <c r="E151" i="5" s="1"/>
  <c r="L128" i="5"/>
  <c r="C89" i="10"/>
  <c r="B155" i="5"/>
  <c r="F154" i="5"/>
  <c r="E153" i="5"/>
  <c r="E150" i="5"/>
  <c r="E152" i="5"/>
  <c r="E149" i="5"/>
  <c r="B139" i="7"/>
  <c r="B79" i="5" s="1"/>
  <c r="M128" i="5" l="1"/>
  <c r="C90" i="10"/>
  <c r="B11" i="14"/>
  <c r="H11" i="14" s="1"/>
  <c r="C154" i="5"/>
  <c r="D154" i="5"/>
  <c r="B156" i="5"/>
  <c r="F155" i="5"/>
  <c r="B141" i="7"/>
  <c r="B80" i="5" s="1"/>
  <c r="L3" i="5"/>
  <c r="N53" i="7" s="1"/>
  <c r="I64" i="5" s="1"/>
  <c r="L6" i="5"/>
  <c r="N28" i="7" s="1"/>
  <c r="K73" i="5" s="1"/>
  <c r="C15" i="10" s="1"/>
  <c r="L9" i="5"/>
  <c r="L12" i="5"/>
  <c r="L15" i="5"/>
  <c r="L24" i="5"/>
  <c r="L31" i="5"/>
  <c r="L32" i="5"/>
  <c r="L33" i="5"/>
  <c r="L34" i="5"/>
  <c r="L35" i="5"/>
  <c r="L36" i="5"/>
  <c r="L37" i="5"/>
  <c r="L38" i="5"/>
  <c r="L39" i="5"/>
  <c r="L40" i="5"/>
  <c r="L41" i="5"/>
  <c r="L42" i="5"/>
  <c r="E154" i="5" l="1"/>
  <c r="C34" i="10"/>
  <c r="C80" i="10" s="1"/>
  <c r="C35" i="10"/>
  <c r="N128" i="5"/>
  <c r="C91" i="10"/>
  <c r="B157" i="5"/>
  <c r="F156" i="5"/>
  <c r="D155" i="5"/>
  <c r="C155" i="5"/>
  <c r="B12" i="14"/>
  <c r="H12" i="14" s="1"/>
  <c r="B143" i="7"/>
  <c r="B81" i="5" s="1"/>
  <c r="AL9" i="5"/>
  <c r="AK9" i="5"/>
  <c r="AJ9" i="5"/>
  <c r="AI9" i="5"/>
  <c r="AH9" i="5"/>
  <c r="AG9" i="5"/>
  <c r="AF9" i="5"/>
  <c r="AE9" i="5"/>
  <c r="AD9" i="5"/>
  <c r="AC9" i="5"/>
  <c r="AB9" i="5"/>
  <c r="Z9" i="5"/>
  <c r="Y9" i="5"/>
  <c r="X9" i="5"/>
  <c r="W9" i="5"/>
  <c r="V9" i="5"/>
  <c r="U9" i="5"/>
  <c r="T9" i="5"/>
  <c r="S9" i="5"/>
  <c r="R9" i="5"/>
  <c r="Q9" i="5"/>
  <c r="P9" i="5"/>
  <c r="Q12" i="5"/>
  <c r="P12" i="5"/>
  <c r="M12" i="5"/>
  <c r="I12" i="5"/>
  <c r="H12" i="5"/>
  <c r="E12" i="5"/>
  <c r="D12" i="5"/>
  <c r="R12" i="5"/>
  <c r="N12" i="5"/>
  <c r="J12" i="5"/>
  <c r="S12" i="5"/>
  <c r="O12" i="5"/>
  <c r="K12" i="5"/>
  <c r="C327" i="1"/>
  <c r="AY9" i="5"/>
  <c r="C325" i="1"/>
  <c r="C323" i="1"/>
  <c r="C321" i="1"/>
  <c r="O128" i="5" l="1"/>
  <c r="C92" i="10"/>
  <c r="C156" i="5"/>
  <c r="D156" i="5"/>
  <c r="B13" i="14"/>
  <c r="H13" i="14" s="1"/>
  <c r="E155" i="5"/>
  <c r="B158" i="5"/>
  <c r="F157" i="5"/>
  <c r="B145" i="7"/>
  <c r="B82" i="5" s="1"/>
  <c r="AO9" i="5"/>
  <c r="BA9" i="5"/>
  <c r="P128" i="5" l="1"/>
  <c r="C93" i="10"/>
  <c r="E156" i="5"/>
  <c r="B14" i="14"/>
  <c r="H14" i="14" s="1"/>
  <c r="D157" i="5"/>
  <c r="C157" i="5"/>
  <c r="E157" i="5" s="1"/>
  <c r="B159" i="5"/>
  <c r="F158" i="5"/>
  <c r="B147" i="7"/>
  <c r="K58" i="5"/>
  <c r="C105" i="8" s="1"/>
  <c r="J58" i="5"/>
  <c r="AB105" i="8" s="1"/>
  <c r="I58" i="5"/>
  <c r="AB103" i="8" s="1"/>
  <c r="H58" i="5"/>
  <c r="X103" i="8" s="1"/>
  <c r="G58" i="5"/>
  <c r="C103" i="8" s="1"/>
  <c r="F58" i="5"/>
  <c r="T101" i="8" s="1"/>
  <c r="E58" i="5"/>
  <c r="F101" i="8" s="1"/>
  <c r="D58" i="5"/>
  <c r="C101" i="8" s="1"/>
  <c r="C58" i="5"/>
  <c r="K57" i="5"/>
  <c r="C99" i="8" s="1"/>
  <c r="J57" i="5"/>
  <c r="AB99" i="8" s="1"/>
  <c r="I57" i="5"/>
  <c r="AB97" i="8" s="1"/>
  <c r="H57" i="5"/>
  <c r="X97" i="8" s="1"/>
  <c r="G57" i="5"/>
  <c r="C97" i="8" s="1"/>
  <c r="F57" i="5"/>
  <c r="T95" i="8" s="1"/>
  <c r="E57" i="5"/>
  <c r="F95" i="8" s="1"/>
  <c r="D57" i="5"/>
  <c r="C95" i="8" s="1"/>
  <c r="C57" i="5"/>
  <c r="K56" i="5"/>
  <c r="C93" i="8" s="1"/>
  <c r="J56" i="5"/>
  <c r="AB93" i="8" s="1"/>
  <c r="I56" i="5"/>
  <c r="AB91" i="8" s="1"/>
  <c r="H56" i="5"/>
  <c r="X91" i="8" s="1"/>
  <c r="G56" i="5"/>
  <c r="C91" i="8" s="1"/>
  <c r="F56" i="5"/>
  <c r="T89" i="8" s="1"/>
  <c r="E56" i="5"/>
  <c r="F89" i="8" s="1"/>
  <c r="D56" i="5"/>
  <c r="C89" i="8" s="1"/>
  <c r="C56" i="5"/>
  <c r="K55" i="5"/>
  <c r="C87" i="8" s="1"/>
  <c r="J55" i="5"/>
  <c r="AB87" i="8" s="1"/>
  <c r="I55" i="5"/>
  <c r="AB85" i="8" s="1"/>
  <c r="H55" i="5"/>
  <c r="X85" i="8" s="1"/>
  <c r="G55" i="5"/>
  <c r="C85" i="8" s="1"/>
  <c r="F55" i="5"/>
  <c r="T83" i="8" s="1"/>
  <c r="E55" i="5"/>
  <c r="F83" i="8" s="1"/>
  <c r="D55" i="5"/>
  <c r="C83" i="8" s="1"/>
  <c r="C55" i="5"/>
  <c r="K54" i="5"/>
  <c r="C72" i="8" s="1"/>
  <c r="J54" i="5"/>
  <c r="AB72" i="8" s="1"/>
  <c r="I54" i="5"/>
  <c r="AB70" i="8" s="1"/>
  <c r="H54" i="5"/>
  <c r="X70" i="8" s="1"/>
  <c r="G54" i="5"/>
  <c r="C70" i="8" s="1"/>
  <c r="F54" i="5"/>
  <c r="T68" i="8" s="1"/>
  <c r="E54" i="5"/>
  <c r="F68" i="8" s="1"/>
  <c r="D54" i="5"/>
  <c r="C68" i="8" s="1"/>
  <c r="C54" i="5"/>
  <c r="K53" i="5"/>
  <c r="C66" i="8" s="1"/>
  <c r="J53" i="5"/>
  <c r="AB66" i="8" s="1"/>
  <c r="I53" i="5"/>
  <c r="AB64" i="8" s="1"/>
  <c r="H53" i="5"/>
  <c r="X64" i="8" s="1"/>
  <c r="G53" i="5"/>
  <c r="C64" i="8" s="1"/>
  <c r="F53" i="5"/>
  <c r="T62" i="8" s="1"/>
  <c r="E53" i="5"/>
  <c r="F62" i="8" s="1"/>
  <c r="D53" i="5"/>
  <c r="C62" i="8" s="1"/>
  <c r="C53" i="5"/>
  <c r="K52" i="5"/>
  <c r="C60" i="8" s="1"/>
  <c r="J52" i="5"/>
  <c r="AB60" i="8" s="1"/>
  <c r="I52" i="5"/>
  <c r="AB58" i="8" s="1"/>
  <c r="H52" i="5"/>
  <c r="X58" i="8" s="1"/>
  <c r="G52" i="5"/>
  <c r="C58" i="8" s="1"/>
  <c r="F52" i="5"/>
  <c r="T56" i="8" s="1"/>
  <c r="E52" i="5"/>
  <c r="F56" i="8" s="1"/>
  <c r="D52" i="5"/>
  <c r="C56" i="8" s="1"/>
  <c r="C52" i="5"/>
  <c r="K51" i="5"/>
  <c r="C54" i="8" s="1"/>
  <c r="J51" i="5"/>
  <c r="AB54" i="8" s="1"/>
  <c r="I51" i="5"/>
  <c r="AB52" i="8" s="1"/>
  <c r="H51" i="5"/>
  <c r="X52" i="8" s="1"/>
  <c r="G51" i="5"/>
  <c r="C52" i="8" s="1"/>
  <c r="F51" i="5"/>
  <c r="T50" i="8" s="1"/>
  <c r="E51" i="5"/>
  <c r="F50" i="8" s="1"/>
  <c r="D51" i="5"/>
  <c r="C50" i="8" s="1"/>
  <c r="C51" i="5"/>
  <c r="K50" i="5"/>
  <c r="C48" i="8" s="1"/>
  <c r="J50" i="5"/>
  <c r="AB48" i="8" s="1"/>
  <c r="I50" i="5"/>
  <c r="AB46" i="8" s="1"/>
  <c r="H50" i="5"/>
  <c r="X46" i="8" s="1"/>
  <c r="G50" i="5"/>
  <c r="C46" i="8" s="1"/>
  <c r="F50" i="5"/>
  <c r="T44" i="8" s="1"/>
  <c r="E50" i="5"/>
  <c r="F44" i="8" s="1"/>
  <c r="D50" i="5"/>
  <c r="C44" i="8" s="1"/>
  <c r="C50" i="5"/>
  <c r="K49" i="5"/>
  <c r="C42" i="8" s="1"/>
  <c r="J49" i="5"/>
  <c r="AB42" i="8" s="1"/>
  <c r="I49" i="5"/>
  <c r="AB40" i="8" s="1"/>
  <c r="H49" i="5"/>
  <c r="X40" i="8" s="1"/>
  <c r="G49" i="5"/>
  <c r="C40" i="8" s="1"/>
  <c r="F49" i="5"/>
  <c r="T38" i="8" s="1"/>
  <c r="E49" i="5"/>
  <c r="F38" i="8" s="1"/>
  <c r="D49" i="5"/>
  <c r="C38" i="8" s="1"/>
  <c r="C49" i="5"/>
  <c r="K48" i="5"/>
  <c r="C36" i="8" s="1"/>
  <c r="J48" i="5"/>
  <c r="AB36" i="8" s="1"/>
  <c r="I48" i="5"/>
  <c r="AB34" i="8" s="1"/>
  <c r="H48" i="5"/>
  <c r="X34" i="8" s="1"/>
  <c r="G48" i="5"/>
  <c r="C34" i="8" s="1"/>
  <c r="F48" i="5"/>
  <c r="T32" i="8" s="1"/>
  <c r="E48" i="5"/>
  <c r="F32" i="8" s="1"/>
  <c r="D48" i="5"/>
  <c r="C32" i="8" s="1"/>
  <c r="C48" i="5"/>
  <c r="B48" i="5"/>
  <c r="A48" i="5"/>
  <c r="A49" i="5" s="1"/>
  <c r="A50" i="5" s="1"/>
  <c r="A51" i="5" s="1"/>
  <c r="A52" i="5" s="1"/>
  <c r="A53" i="5" s="1"/>
  <c r="A54" i="5" s="1"/>
  <c r="A55" i="5" s="1"/>
  <c r="A56" i="5" s="1"/>
  <c r="A57" i="5" s="1"/>
  <c r="A58" i="5" s="1"/>
  <c r="K47" i="5"/>
  <c r="C30" i="8" s="1"/>
  <c r="J47" i="5"/>
  <c r="AB30" i="8" s="1"/>
  <c r="I47" i="5"/>
  <c r="AB28" i="8" s="1"/>
  <c r="H47" i="5"/>
  <c r="X28" i="8" s="1"/>
  <c r="G47" i="5"/>
  <c r="C28" i="8" s="1"/>
  <c r="F47" i="5"/>
  <c r="T26" i="8" s="1"/>
  <c r="E47" i="5"/>
  <c r="F26" i="8" s="1"/>
  <c r="D47" i="5"/>
  <c r="C26" i="8" s="1"/>
  <c r="C47" i="5"/>
  <c r="K46" i="5"/>
  <c r="J46" i="5"/>
  <c r="I46" i="5"/>
  <c r="H46" i="5"/>
  <c r="G46" i="5"/>
  <c r="F46" i="5"/>
  <c r="E46" i="5"/>
  <c r="D46" i="5"/>
  <c r="C46" i="5"/>
  <c r="AM9" i="5"/>
  <c r="AA9" i="5"/>
  <c r="M42" i="5"/>
  <c r="K42" i="5"/>
  <c r="J42" i="5"/>
  <c r="I42" i="5"/>
  <c r="H42" i="5"/>
  <c r="G42" i="5"/>
  <c r="F42" i="5"/>
  <c r="E42" i="5"/>
  <c r="D42" i="5"/>
  <c r="C42" i="5"/>
  <c r="B42" i="5"/>
  <c r="M41" i="5"/>
  <c r="K41" i="5"/>
  <c r="J41" i="5"/>
  <c r="I41" i="5"/>
  <c r="H41" i="5"/>
  <c r="G41" i="5"/>
  <c r="F41" i="5"/>
  <c r="E41" i="5"/>
  <c r="D41" i="5"/>
  <c r="C41" i="5"/>
  <c r="B41" i="5"/>
  <c r="M40" i="5"/>
  <c r="K40" i="5"/>
  <c r="J40" i="5"/>
  <c r="I40" i="5"/>
  <c r="H40" i="5"/>
  <c r="G40" i="5"/>
  <c r="F40" i="5"/>
  <c r="E40" i="5"/>
  <c r="D40" i="5"/>
  <c r="C40" i="5"/>
  <c r="B40" i="5"/>
  <c r="M39" i="5"/>
  <c r="K39" i="5"/>
  <c r="J39" i="5"/>
  <c r="I39" i="5"/>
  <c r="H39" i="5"/>
  <c r="G39" i="5"/>
  <c r="F39" i="5"/>
  <c r="E39" i="5"/>
  <c r="D39" i="5"/>
  <c r="C39" i="5"/>
  <c r="B39" i="5"/>
  <c r="M38" i="5"/>
  <c r="K38" i="5"/>
  <c r="J38" i="5"/>
  <c r="I38" i="5"/>
  <c r="H38" i="5"/>
  <c r="G38" i="5"/>
  <c r="F38" i="5"/>
  <c r="E38" i="5"/>
  <c r="D38" i="5"/>
  <c r="C38" i="5"/>
  <c r="B38" i="5"/>
  <c r="M37" i="5"/>
  <c r="K37" i="5"/>
  <c r="J37" i="5"/>
  <c r="I37" i="5"/>
  <c r="H37" i="5"/>
  <c r="G37" i="5"/>
  <c r="F37" i="5"/>
  <c r="E37" i="5"/>
  <c r="D37" i="5"/>
  <c r="C37" i="5"/>
  <c r="B37" i="5"/>
  <c r="M36" i="5"/>
  <c r="K36" i="5"/>
  <c r="J36" i="5"/>
  <c r="I36" i="5"/>
  <c r="H36" i="5"/>
  <c r="G36" i="5"/>
  <c r="F36" i="5"/>
  <c r="E36" i="5"/>
  <c r="D36" i="5"/>
  <c r="C36" i="5"/>
  <c r="B36" i="5"/>
  <c r="M35" i="5"/>
  <c r="K35" i="5"/>
  <c r="J35" i="5"/>
  <c r="I35" i="5"/>
  <c r="H35" i="5"/>
  <c r="G35" i="5"/>
  <c r="F35" i="5"/>
  <c r="E35" i="5"/>
  <c r="D35" i="5"/>
  <c r="C35" i="5"/>
  <c r="B35" i="5"/>
  <c r="M34" i="5"/>
  <c r="K34" i="5"/>
  <c r="J34" i="5"/>
  <c r="I34" i="5"/>
  <c r="H34" i="5"/>
  <c r="G34" i="5"/>
  <c r="F34" i="5"/>
  <c r="E34" i="5"/>
  <c r="D34" i="5"/>
  <c r="C34" i="5"/>
  <c r="B34" i="5"/>
  <c r="M33" i="5"/>
  <c r="K33" i="5"/>
  <c r="J33" i="5"/>
  <c r="I33" i="5"/>
  <c r="H33" i="5"/>
  <c r="G33" i="5"/>
  <c r="F33" i="5"/>
  <c r="E33" i="5"/>
  <c r="D33" i="5"/>
  <c r="C33" i="5"/>
  <c r="B33" i="5"/>
  <c r="M32" i="5"/>
  <c r="K32" i="5"/>
  <c r="J32" i="5"/>
  <c r="I32" i="5"/>
  <c r="H32" i="5"/>
  <c r="G32" i="5"/>
  <c r="F32" i="5"/>
  <c r="E32" i="5"/>
  <c r="D32" i="5"/>
  <c r="C32" i="5"/>
  <c r="B32" i="5"/>
  <c r="M31" i="5"/>
  <c r="K31" i="5"/>
  <c r="J31" i="5"/>
  <c r="I31" i="5"/>
  <c r="H31" i="5"/>
  <c r="G31" i="5"/>
  <c r="F31" i="5"/>
  <c r="E31" i="5"/>
  <c r="D31" i="5"/>
  <c r="C31" i="5"/>
  <c r="B31" i="5"/>
  <c r="AF24" i="5"/>
  <c r="AB24" i="5"/>
  <c r="X24" i="5"/>
  <c r="T24" i="5"/>
  <c r="P24" i="5"/>
  <c r="H24" i="5"/>
  <c r="D24" i="5"/>
  <c r="AI24" i="5"/>
  <c r="AH24" i="5"/>
  <c r="AG24" i="5"/>
  <c r="AE24" i="5"/>
  <c r="AD24" i="5"/>
  <c r="AC24" i="5"/>
  <c r="AA24" i="5"/>
  <c r="Z24" i="5"/>
  <c r="Y24" i="5"/>
  <c r="W24" i="5"/>
  <c r="V24" i="5"/>
  <c r="U24" i="5"/>
  <c r="S24" i="5"/>
  <c r="O24" i="5"/>
  <c r="K24" i="5"/>
  <c r="G24" i="5"/>
  <c r="R24" i="5"/>
  <c r="N24" i="5"/>
  <c r="J24" i="5"/>
  <c r="F24" i="5"/>
  <c r="Q24" i="5"/>
  <c r="M24" i="5"/>
  <c r="I24" i="5"/>
  <c r="E24" i="5"/>
  <c r="D158" i="5" l="1"/>
  <c r="B15" i="14"/>
  <c r="H15" i="14" s="1"/>
  <c r="C158" i="5"/>
  <c r="B160" i="5"/>
  <c r="F159" i="5"/>
  <c r="C16" i="8"/>
  <c r="N34" i="7"/>
  <c r="D74" i="5" s="1"/>
  <c r="C20" i="10" s="1"/>
  <c r="X18" i="8"/>
  <c r="N40" i="7"/>
  <c r="H74" i="5" s="1"/>
  <c r="C24" i="10" s="1"/>
  <c r="F16" i="8"/>
  <c r="S34" i="7"/>
  <c r="E74" i="5" s="1"/>
  <c r="C22" i="10" s="1"/>
  <c r="AB18" i="8"/>
  <c r="AC40" i="7"/>
  <c r="I74" i="5" s="1"/>
  <c r="C25" i="10" s="1"/>
  <c r="T16" i="8"/>
  <c r="Z34" i="7"/>
  <c r="F74" i="5" s="1"/>
  <c r="C21" i="10" s="1"/>
  <c r="AB20" i="8"/>
  <c r="AC42" i="7"/>
  <c r="J74" i="5" s="1"/>
  <c r="C27" i="10" s="1"/>
  <c r="B49" i="5"/>
  <c r="B83" i="5"/>
  <c r="C18" i="8"/>
  <c r="N38" i="7"/>
  <c r="G74" i="5" s="1"/>
  <c r="C23" i="10" s="1"/>
  <c r="C20" i="8"/>
  <c r="N44" i="7"/>
  <c r="K74" i="5" s="1"/>
  <c r="C29" i="10" s="1"/>
  <c r="AG315" i="1"/>
  <c r="BS21" i="5"/>
  <c r="BM21" i="5"/>
  <c r="BG21" i="5"/>
  <c r="BA21" i="5"/>
  <c r="AU21" i="5"/>
  <c r="AO21" i="5"/>
  <c r="AI21" i="5"/>
  <c r="AC21" i="5"/>
  <c r="W21" i="5"/>
  <c r="Q21" i="5"/>
  <c r="K21" i="5"/>
  <c r="E21" i="5"/>
  <c r="D21" i="5"/>
  <c r="I100" i="5" s="1"/>
  <c r="I103" i="5" s="1"/>
  <c r="W148" i="5" s="1"/>
  <c r="T21" i="5"/>
  <c r="S21" i="5"/>
  <c r="M3" i="14" s="1"/>
  <c r="N21" i="5"/>
  <c r="M21" i="5"/>
  <c r="H21" i="5"/>
  <c r="G21" i="5"/>
  <c r="I3" i="14" s="1"/>
  <c r="F21" i="5"/>
  <c r="I21" i="5"/>
  <c r="G18" i="5"/>
  <c r="F18" i="5"/>
  <c r="AY18" i="5"/>
  <c r="AX18" i="5"/>
  <c r="E18" i="5"/>
  <c r="C4" i="17" s="1"/>
  <c r="Q128" i="5" l="1"/>
  <c r="C94" i="10"/>
  <c r="C159" i="5"/>
  <c r="D159" i="5"/>
  <c r="B16" i="14"/>
  <c r="H16" i="14" s="1"/>
  <c r="B161" i="5"/>
  <c r="F160" i="5"/>
  <c r="O105" i="7"/>
  <c r="S105" i="7" s="1"/>
  <c r="C104" i="5"/>
  <c r="Q105" i="7"/>
  <c r="D104" i="5"/>
  <c r="F129" i="5" s="1"/>
  <c r="D129" i="5" s="1"/>
  <c r="O127" i="7"/>
  <c r="C115" i="5"/>
  <c r="I101" i="5"/>
  <c r="I110" i="5" s="1"/>
  <c r="I4" i="14"/>
  <c r="K3" i="14"/>
  <c r="E158" i="5"/>
  <c r="AG63" i="1"/>
  <c r="AF75" i="7"/>
  <c r="I89" i="5" s="1"/>
  <c r="Q127" i="7"/>
  <c r="D115" i="5"/>
  <c r="B50" i="5"/>
  <c r="I107" i="5"/>
  <c r="I105" i="5"/>
  <c r="W18" i="5"/>
  <c r="AM18" i="5"/>
  <c r="AH18" i="5"/>
  <c r="N18" i="5"/>
  <c r="AI18" i="5"/>
  <c r="AT18" i="5"/>
  <c r="S18" i="5"/>
  <c r="AD18" i="5"/>
  <c r="J18" i="5"/>
  <c r="O18" i="5"/>
  <c r="Z18" i="5"/>
  <c r="AE18" i="5"/>
  <c r="AP18" i="5"/>
  <c r="AU18" i="5"/>
  <c r="R18" i="5"/>
  <c r="K18" i="5"/>
  <c r="V18" i="5"/>
  <c r="AA18" i="5"/>
  <c r="AL18" i="5"/>
  <c r="AQ18" i="5"/>
  <c r="R15" i="5"/>
  <c r="Q15" i="5"/>
  <c r="O15" i="5"/>
  <c r="N15" i="5"/>
  <c r="K15" i="5"/>
  <c r="I15" i="5"/>
  <c r="H15" i="5"/>
  <c r="F15" i="5"/>
  <c r="E15" i="5"/>
  <c r="BK9" i="5"/>
  <c r="O9" i="5"/>
  <c r="P6" i="5"/>
  <c r="C329" i="1"/>
  <c r="C319" i="1"/>
  <c r="O6" i="5" s="1"/>
  <c r="N6" i="5"/>
  <c r="M6" i="5"/>
  <c r="N30" i="7" s="1"/>
  <c r="L73" i="5" s="1"/>
  <c r="C14" i="10" s="1"/>
  <c r="K6" i="5"/>
  <c r="Z18" i="7" s="1"/>
  <c r="F73" i="5" s="1"/>
  <c r="C7" i="10" s="1"/>
  <c r="J6" i="5"/>
  <c r="S18" i="7" s="1"/>
  <c r="E73" i="5" s="1"/>
  <c r="C8" i="10" s="1"/>
  <c r="I6" i="5"/>
  <c r="N18" i="7" s="1"/>
  <c r="D73" i="5" s="1"/>
  <c r="C6" i="10" s="1"/>
  <c r="H6" i="5"/>
  <c r="AC24" i="7" s="1"/>
  <c r="I73" i="5" s="1"/>
  <c r="C11" i="10" s="1"/>
  <c r="G6" i="5"/>
  <c r="N24" i="7" s="1"/>
  <c r="H73" i="5" s="1"/>
  <c r="C10" i="10" s="1"/>
  <c r="F6" i="5"/>
  <c r="N22" i="7" s="1"/>
  <c r="G73" i="5" s="1"/>
  <c r="C9" i="10" s="1"/>
  <c r="E6" i="5"/>
  <c r="AC26" i="7" s="1"/>
  <c r="J73" i="5" s="1"/>
  <c r="C13" i="10" s="1"/>
  <c r="D6" i="5"/>
  <c r="N20" i="7" s="1"/>
  <c r="N73" i="5" s="1"/>
  <c r="C4" i="10" s="1"/>
  <c r="BJ9" i="5"/>
  <c r="BI9" i="5"/>
  <c r="BH9" i="5"/>
  <c r="BG9" i="5"/>
  <c r="BF9" i="5"/>
  <c r="BE9" i="5"/>
  <c r="BD9" i="5"/>
  <c r="BC9" i="5"/>
  <c r="BB9" i="5"/>
  <c r="AZ9" i="5"/>
  <c r="AX9" i="5"/>
  <c r="AW9" i="5"/>
  <c r="AV9" i="5"/>
  <c r="AU9" i="5"/>
  <c r="AT9" i="5"/>
  <c r="AS9" i="5"/>
  <c r="AR9" i="5"/>
  <c r="AQ9" i="5"/>
  <c r="AP9" i="5"/>
  <c r="AN9" i="5"/>
  <c r="N9" i="5"/>
  <c r="M9" i="5"/>
  <c r="K9" i="5"/>
  <c r="J9" i="5"/>
  <c r="I9" i="5"/>
  <c r="H9" i="5"/>
  <c r="G9" i="5"/>
  <c r="F9" i="5"/>
  <c r="E9" i="5"/>
  <c r="D9" i="5"/>
  <c r="S3" i="5"/>
  <c r="R3" i="5"/>
  <c r="G11" i="15" s="1"/>
  <c r="Q3" i="5"/>
  <c r="P3" i="5"/>
  <c r="O3" i="5"/>
  <c r="N3" i="5"/>
  <c r="M3" i="5"/>
  <c r="K3" i="5"/>
  <c r="J3" i="5"/>
  <c r="N66" i="7" s="1"/>
  <c r="I3" i="5"/>
  <c r="H3" i="5"/>
  <c r="K6" i="16" s="1"/>
  <c r="G3" i="5"/>
  <c r="F3" i="5"/>
  <c r="C77" i="10" s="1"/>
  <c r="E3" i="5"/>
  <c r="AF6" i="8" s="1"/>
  <c r="D3" i="5"/>
  <c r="AF12" i="7" s="1"/>
  <c r="D64" i="5" s="1"/>
  <c r="I108" i="5" l="1"/>
  <c r="I115" i="5"/>
  <c r="I106" i="5"/>
  <c r="I111" i="5"/>
  <c r="I112" i="5"/>
  <c r="I109" i="5"/>
  <c r="I113" i="5"/>
  <c r="I104" i="5"/>
  <c r="I116" i="5" s="1"/>
  <c r="I114" i="5"/>
  <c r="E159" i="5"/>
  <c r="S127" i="7"/>
  <c r="O123" i="7"/>
  <c r="C113" i="5"/>
  <c r="B162" i="5"/>
  <c r="G161" i="5"/>
  <c r="F161" i="5"/>
  <c r="V63" i="15"/>
  <c r="C82" i="10"/>
  <c r="O117" i="7"/>
  <c r="C110" i="5"/>
  <c r="O109" i="7"/>
  <c r="C106" i="5"/>
  <c r="O113" i="7"/>
  <c r="C108" i="5"/>
  <c r="O121" i="7"/>
  <c r="C112" i="5"/>
  <c r="O111" i="7"/>
  <c r="C107" i="5"/>
  <c r="O115" i="7"/>
  <c r="C109" i="5"/>
  <c r="O119" i="7"/>
  <c r="C111" i="5"/>
  <c r="J39" i="14"/>
  <c r="J7" i="14"/>
  <c r="J47" i="14"/>
  <c r="J19" i="14"/>
  <c r="J11" i="14"/>
  <c r="J15" i="14"/>
  <c r="J35" i="14"/>
  <c r="J23" i="14"/>
  <c r="J6" i="14"/>
  <c r="J12" i="14"/>
  <c r="J31" i="14"/>
  <c r="J77" i="14"/>
  <c r="J74" i="14"/>
  <c r="J79" i="14"/>
  <c r="J67" i="14"/>
  <c r="J76" i="14"/>
  <c r="J56" i="14"/>
  <c r="J73" i="14"/>
  <c r="J53" i="14"/>
  <c r="J44" i="14"/>
  <c r="J28" i="14"/>
  <c r="J62" i="14"/>
  <c r="J41" i="14"/>
  <c r="J25" i="14"/>
  <c r="J88" i="14"/>
  <c r="J42" i="14"/>
  <c r="J26" i="14"/>
  <c r="J68" i="14"/>
  <c r="J82" i="14"/>
  <c r="J80" i="14"/>
  <c r="J37" i="14"/>
  <c r="J43" i="14"/>
  <c r="J85" i="14"/>
  <c r="J78" i="14"/>
  <c r="J75" i="14"/>
  <c r="J59" i="14"/>
  <c r="J60" i="14"/>
  <c r="J65" i="14"/>
  <c r="J51" i="14"/>
  <c r="J32" i="14"/>
  <c r="J58" i="14"/>
  <c r="J33" i="14"/>
  <c r="J13" i="14"/>
  <c r="J38" i="14"/>
  <c r="J18" i="14"/>
  <c r="J9" i="14"/>
  <c r="J81" i="14"/>
  <c r="J70" i="14"/>
  <c r="J71" i="14"/>
  <c r="J55" i="14"/>
  <c r="J52" i="14"/>
  <c r="J61" i="14"/>
  <c r="J48" i="14"/>
  <c r="J24" i="14"/>
  <c r="J49" i="14"/>
  <c r="J29" i="14"/>
  <c r="J66" i="14"/>
  <c r="J34" i="14"/>
  <c r="J14" i="14"/>
  <c r="J8" i="14"/>
  <c r="J10" i="14"/>
  <c r="J86" i="14"/>
  <c r="J87" i="14"/>
  <c r="J69" i="14"/>
  <c r="J72" i="14"/>
  <c r="J84" i="14"/>
  <c r="J57" i="14"/>
  <c r="J40" i="14"/>
  <c r="J20" i="14"/>
  <c r="J45" i="14"/>
  <c r="J21" i="14"/>
  <c r="J50" i="14"/>
  <c r="J30" i="14"/>
  <c r="J27" i="14"/>
  <c r="J89" i="14"/>
  <c r="J83" i="14"/>
  <c r="J63" i="14"/>
  <c r="J64" i="14"/>
  <c r="J54" i="14"/>
  <c r="J36" i="14"/>
  <c r="J16" i="14"/>
  <c r="J17" i="14"/>
  <c r="J46" i="14"/>
  <c r="J22" i="14"/>
  <c r="B17" i="14"/>
  <c r="H17" i="14" s="1"/>
  <c r="D160" i="5"/>
  <c r="C160" i="5"/>
  <c r="L30" i="15"/>
  <c r="C32" i="10"/>
  <c r="C41" i="10" s="1"/>
  <c r="C42" i="10" s="1"/>
  <c r="L6" i="16"/>
  <c r="O107" i="7"/>
  <c r="C105" i="5"/>
  <c r="R149" i="5"/>
  <c r="AH149" i="5"/>
  <c r="R150" i="5"/>
  <c r="R151" i="5"/>
  <c r="R152" i="5"/>
  <c r="R153" i="5"/>
  <c r="E140" i="5"/>
  <c r="R154" i="5"/>
  <c r="R155" i="5"/>
  <c r="R156" i="5"/>
  <c r="R157" i="5"/>
  <c r="R158" i="5"/>
  <c r="R159" i="5"/>
  <c r="G150" i="5"/>
  <c r="G151" i="5"/>
  <c r="G152" i="5"/>
  <c r="E129" i="5"/>
  <c r="G153" i="5"/>
  <c r="G154" i="5"/>
  <c r="G155" i="5"/>
  <c r="G156" i="5"/>
  <c r="G157" i="5"/>
  <c r="G158" i="5"/>
  <c r="G159" i="5"/>
  <c r="O125" i="7"/>
  <c r="C114" i="5"/>
  <c r="G160" i="5"/>
  <c r="Q115" i="7"/>
  <c r="S115" i="7" s="1"/>
  <c r="D109" i="5"/>
  <c r="E109" i="5" s="1"/>
  <c r="Q109" i="7"/>
  <c r="D106" i="5"/>
  <c r="Q113" i="7"/>
  <c r="D108" i="5"/>
  <c r="E108" i="5" s="1"/>
  <c r="Q123" i="7"/>
  <c r="D113" i="5"/>
  <c r="Q107" i="7"/>
  <c r="D105" i="5"/>
  <c r="Q117" i="7"/>
  <c r="D110" i="5"/>
  <c r="F140" i="5"/>
  <c r="Q125" i="7"/>
  <c r="D114" i="5"/>
  <c r="Q121" i="7"/>
  <c r="S121" i="7" s="1"/>
  <c r="D112" i="5"/>
  <c r="E112" i="5" s="1"/>
  <c r="Q119" i="7"/>
  <c r="D111" i="5"/>
  <c r="Q111" i="7"/>
  <c r="S111" i="7" s="1"/>
  <c r="D107" i="5"/>
  <c r="E104" i="5"/>
  <c r="W149" i="5" s="1"/>
  <c r="B10" i="8"/>
  <c r="B77" i="8" s="1"/>
  <c r="AF14" i="7"/>
  <c r="E115" i="5"/>
  <c r="B51" i="5"/>
  <c r="R238" i="1"/>
  <c r="R236" i="1"/>
  <c r="S107" i="7" l="1"/>
  <c r="S113" i="7"/>
  <c r="S117" i="7"/>
  <c r="S123" i="7"/>
  <c r="S125" i="7"/>
  <c r="Q129" i="7"/>
  <c r="S129" i="7" s="1"/>
  <c r="S119" i="7"/>
  <c r="S109" i="7"/>
  <c r="C129" i="5"/>
  <c r="M129" i="5"/>
  <c r="N129" i="5"/>
  <c r="P129" i="5"/>
  <c r="O129" i="5"/>
  <c r="L129" i="5"/>
  <c r="Q129" i="5"/>
  <c r="K129" i="5"/>
  <c r="X149" i="5"/>
  <c r="H149" i="5"/>
  <c r="E130" i="5"/>
  <c r="C130" i="5" s="1"/>
  <c r="Y149" i="5"/>
  <c r="I149" i="5"/>
  <c r="I150" i="5"/>
  <c r="E131" i="5"/>
  <c r="C131" i="5" s="1"/>
  <c r="C140" i="5"/>
  <c r="K140" i="5"/>
  <c r="E160" i="5"/>
  <c r="AD149" i="5"/>
  <c r="N149" i="5"/>
  <c r="N150" i="5"/>
  <c r="N151" i="5"/>
  <c r="N152" i="5"/>
  <c r="E136" i="5"/>
  <c r="C136" i="5" s="1"/>
  <c r="N153" i="5"/>
  <c r="N154" i="5"/>
  <c r="N155" i="5"/>
  <c r="J149" i="5"/>
  <c r="Z149" i="5"/>
  <c r="J150" i="5"/>
  <c r="J151" i="5"/>
  <c r="E132" i="5"/>
  <c r="C132" i="5" s="1"/>
  <c r="AA149" i="5"/>
  <c r="K149" i="5"/>
  <c r="K150" i="5"/>
  <c r="K151" i="5"/>
  <c r="K152" i="5"/>
  <c r="E133" i="5"/>
  <c r="C133" i="5" s="1"/>
  <c r="B163" i="5"/>
  <c r="M163" i="5" s="1"/>
  <c r="G162" i="5"/>
  <c r="F162" i="5"/>
  <c r="AG149" i="5"/>
  <c r="Q149" i="5"/>
  <c r="Q150" i="5"/>
  <c r="Q151" i="5"/>
  <c r="Q152" i="5"/>
  <c r="Q153" i="5"/>
  <c r="E139" i="5"/>
  <c r="Q154" i="5"/>
  <c r="Q155" i="5"/>
  <c r="Q156" i="5"/>
  <c r="Q157" i="5"/>
  <c r="Q158" i="5"/>
  <c r="AC149" i="5"/>
  <c r="M149" i="5"/>
  <c r="M150" i="5"/>
  <c r="M151" i="5"/>
  <c r="M152" i="5"/>
  <c r="M153" i="5"/>
  <c r="E135" i="5"/>
  <c r="C135" i="5" s="1"/>
  <c r="M154" i="5"/>
  <c r="U79" i="15"/>
  <c r="U70" i="15"/>
  <c r="U74" i="15"/>
  <c r="U78" i="15"/>
  <c r="U68" i="15"/>
  <c r="U71" i="15"/>
  <c r="U75" i="15"/>
  <c r="U72" i="15"/>
  <c r="U76" i="15"/>
  <c r="U73" i="15"/>
  <c r="U77" i="15"/>
  <c r="U69" i="15"/>
  <c r="P149" i="5"/>
  <c r="AF149" i="5"/>
  <c r="P150" i="5"/>
  <c r="P151" i="5"/>
  <c r="P152" i="5"/>
  <c r="E138" i="5"/>
  <c r="P153" i="5"/>
  <c r="P154" i="5"/>
  <c r="P155" i="5"/>
  <c r="P156" i="5"/>
  <c r="P157" i="5"/>
  <c r="L149" i="5"/>
  <c r="AB149" i="5"/>
  <c r="L150" i="5"/>
  <c r="L151" i="5"/>
  <c r="L152" i="5"/>
  <c r="E134" i="5"/>
  <c r="C134" i="5" s="1"/>
  <c r="L153" i="5"/>
  <c r="AE149" i="5"/>
  <c r="O149" i="5"/>
  <c r="O150" i="5"/>
  <c r="O151" i="5"/>
  <c r="O152" i="5"/>
  <c r="E137" i="5"/>
  <c r="C137" i="5" s="1"/>
  <c r="O153" i="5"/>
  <c r="O154" i="5"/>
  <c r="O155" i="5"/>
  <c r="O156" i="5"/>
  <c r="B18" i="14"/>
  <c r="H18" i="14" s="1"/>
  <c r="D161" i="5"/>
  <c r="C161" i="5"/>
  <c r="M162" i="5"/>
  <c r="F135" i="5"/>
  <c r="F139" i="5"/>
  <c r="F138" i="5"/>
  <c r="H152" i="5"/>
  <c r="H156" i="5"/>
  <c r="H160" i="5"/>
  <c r="H153" i="5"/>
  <c r="H157" i="5"/>
  <c r="H161" i="5"/>
  <c r="H154" i="5"/>
  <c r="H162" i="5"/>
  <c r="H155" i="5"/>
  <c r="H158" i="5"/>
  <c r="H159" i="5"/>
  <c r="F130" i="5"/>
  <c r="K158" i="5"/>
  <c r="K159" i="5"/>
  <c r="K160" i="5"/>
  <c r="K162" i="5"/>
  <c r="K161" i="5"/>
  <c r="F133" i="5"/>
  <c r="L160" i="5"/>
  <c r="L161" i="5"/>
  <c r="L162" i="5"/>
  <c r="F134" i="5"/>
  <c r="I154" i="5"/>
  <c r="I158" i="5"/>
  <c r="I162" i="5"/>
  <c r="I155" i="5"/>
  <c r="I159" i="5"/>
  <c r="I156" i="5"/>
  <c r="I157" i="5"/>
  <c r="I161" i="5"/>
  <c r="I160" i="5"/>
  <c r="F131" i="5"/>
  <c r="F136" i="5"/>
  <c r="J156" i="5"/>
  <c r="J157" i="5"/>
  <c r="J158" i="5"/>
  <c r="J159" i="5"/>
  <c r="J161" i="5"/>
  <c r="J162" i="5"/>
  <c r="J163" i="5"/>
  <c r="J160" i="5"/>
  <c r="F132" i="5"/>
  <c r="F137" i="5"/>
  <c r="D140" i="5"/>
  <c r="Z79" i="15" s="1"/>
  <c r="O140" i="5"/>
  <c r="P140" i="5"/>
  <c r="N140" i="5"/>
  <c r="M140" i="5"/>
  <c r="Q140" i="5"/>
  <c r="L140" i="5"/>
  <c r="G140" i="5"/>
  <c r="G137" i="5"/>
  <c r="G134" i="5"/>
  <c r="G133" i="5"/>
  <c r="G129" i="5"/>
  <c r="E113" i="5"/>
  <c r="E105" i="5"/>
  <c r="E111" i="5"/>
  <c r="E114" i="5"/>
  <c r="B52" i="5"/>
  <c r="E106" i="5"/>
  <c r="E107" i="5"/>
  <c r="E110" i="5"/>
  <c r="N61" i="1"/>
  <c r="AG70" i="15" l="1"/>
  <c r="AE70" i="15"/>
  <c r="AG79" i="15"/>
  <c r="AE79" i="15"/>
  <c r="AG76" i="15"/>
  <c r="AE76" i="15"/>
  <c r="AG72" i="15"/>
  <c r="AE72" i="15"/>
  <c r="K163" i="5"/>
  <c r="AG75" i="15"/>
  <c r="AE75" i="15"/>
  <c r="AG77" i="15"/>
  <c r="AE77" i="15"/>
  <c r="I163" i="5"/>
  <c r="AG71" i="15"/>
  <c r="AE71" i="15"/>
  <c r="AG68" i="15"/>
  <c r="AE68" i="15"/>
  <c r="AG74" i="15"/>
  <c r="AE74" i="15"/>
  <c r="AG73" i="15"/>
  <c r="AE73" i="15"/>
  <c r="H163" i="5"/>
  <c r="L163" i="5"/>
  <c r="AG69" i="15"/>
  <c r="AE69" i="15"/>
  <c r="AG78" i="15"/>
  <c r="AE78" i="15"/>
  <c r="D162" i="5"/>
  <c r="B19" i="14"/>
  <c r="H19" i="14" s="1"/>
  <c r="C162" i="5"/>
  <c r="Y76" i="15"/>
  <c r="Y68" i="15"/>
  <c r="Z68" i="15"/>
  <c r="C11" i="16" s="1"/>
  <c r="Y79" i="15"/>
  <c r="C139" i="5"/>
  <c r="K139" i="5"/>
  <c r="AJ149" i="5"/>
  <c r="AK149" i="5" s="1"/>
  <c r="E161" i="5"/>
  <c r="Y69" i="15"/>
  <c r="Y72" i="15"/>
  <c r="Y78" i="15"/>
  <c r="Y77" i="15"/>
  <c r="Y75" i="15"/>
  <c r="Y74" i="15"/>
  <c r="B164" i="5"/>
  <c r="G163" i="5"/>
  <c r="F163" i="5"/>
  <c r="K138" i="5"/>
  <c r="C138" i="5"/>
  <c r="Y73" i="15"/>
  <c r="Y71" i="15"/>
  <c r="Y70" i="15"/>
  <c r="R129" i="5"/>
  <c r="S129" i="5" s="1"/>
  <c r="R140" i="5"/>
  <c r="S140" i="5" s="1"/>
  <c r="D139" i="5"/>
  <c r="Z78" i="15" s="1"/>
  <c r="Q139" i="5"/>
  <c r="L139" i="5"/>
  <c r="N139" i="5"/>
  <c r="O139" i="5"/>
  <c r="P139" i="5"/>
  <c r="M139" i="5"/>
  <c r="D131" i="5"/>
  <c r="Z70" i="15" s="1"/>
  <c r="C13" i="16" s="1"/>
  <c r="M131" i="5"/>
  <c r="K131" i="5"/>
  <c r="Q131" i="5"/>
  <c r="O131" i="5"/>
  <c r="L131" i="5"/>
  <c r="N131" i="5"/>
  <c r="P131" i="5"/>
  <c r="D138" i="5"/>
  <c r="Z77" i="15" s="1"/>
  <c r="O138" i="5"/>
  <c r="P138" i="5"/>
  <c r="M138" i="5"/>
  <c r="Q138" i="5"/>
  <c r="L138" i="5"/>
  <c r="N138" i="5"/>
  <c r="D136" i="5"/>
  <c r="Z75" i="15" s="1"/>
  <c r="O136" i="5"/>
  <c r="P136" i="5"/>
  <c r="M136" i="5"/>
  <c r="Q136" i="5"/>
  <c r="K136" i="5"/>
  <c r="L136" i="5"/>
  <c r="N136" i="5"/>
  <c r="D133" i="5"/>
  <c r="Z72" i="15" s="1"/>
  <c r="O133" i="5"/>
  <c r="P133" i="5"/>
  <c r="Q133" i="5"/>
  <c r="M133" i="5"/>
  <c r="L133" i="5"/>
  <c r="K133" i="5"/>
  <c r="N133" i="5"/>
  <c r="D130" i="5"/>
  <c r="Z69" i="15" s="1"/>
  <c r="C12" i="16" s="1"/>
  <c r="M130" i="5"/>
  <c r="L130" i="5"/>
  <c r="N130" i="5"/>
  <c r="Q130" i="5"/>
  <c r="O130" i="5"/>
  <c r="K130" i="5"/>
  <c r="P130" i="5"/>
  <c r="D135" i="5"/>
  <c r="Z74" i="15" s="1"/>
  <c r="O135" i="5"/>
  <c r="P135" i="5"/>
  <c r="K135" i="5"/>
  <c r="M135" i="5"/>
  <c r="Q135" i="5"/>
  <c r="N135" i="5"/>
  <c r="L135" i="5"/>
  <c r="D137" i="5"/>
  <c r="Z76" i="15" s="1"/>
  <c r="Q137" i="5"/>
  <c r="M137" i="5"/>
  <c r="P137" i="5"/>
  <c r="K137" i="5"/>
  <c r="L137" i="5"/>
  <c r="N137" i="5"/>
  <c r="O137" i="5"/>
  <c r="D132" i="5"/>
  <c r="Z71" i="15" s="1"/>
  <c r="M132" i="5"/>
  <c r="N132" i="5"/>
  <c r="K132" i="5"/>
  <c r="O132" i="5"/>
  <c r="P132" i="5"/>
  <c r="Q132" i="5"/>
  <c r="L132" i="5"/>
  <c r="D134" i="5"/>
  <c r="Z73" i="15" s="1"/>
  <c r="Q134" i="5"/>
  <c r="P134" i="5"/>
  <c r="N134" i="5"/>
  <c r="K134" i="5"/>
  <c r="O134" i="5"/>
  <c r="L134" i="5"/>
  <c r="M134" i="5"/>
  <c r="G131" i="5"/>
  <c r="G135" i="5"/>
  <c r="G138" i="5"/>
  <c r="G136" i="5"/>
  <c r="G130" i="5"/>
  <c r="G132" i="5"/>
  <c r="G139" i="5"/>
  <c r="B53" i="5"/>
  <c r="Y416" i="1"/>
  <c r="AD418" i="1"/>
  <c r="AA418" i="1"/>
  <c r="D418" i="1"/>
  <c r="AB394" i="1"/>
  <c r="AA313" i="1"/>
  <c r="AA232" i="1"/>
  <c r="AA151" i="1"/>
  <c r="B394" i="1"/>
  <c r="B313" i="1"/>
  <c r="B232" i="1"/>
  <c r="B151" i="1"/>
  <c r="AA76" i="1"/>
  <c r="B76" i="1"/>
  <c r="F16" i="16" l="1"/>
  <c r="B16" i="16"/>
  <c r="E16" i="16"/>
  <c r="H16" i="16"/>
  <c r="G16" i="16"/>
  <c r="C16" i="16"/>
  <c r="D16" i="16"/>
  <c r="E19" i="16"/>
  <c r="D19" i="16"/>
  <c r="B19" i="16"/>
  <c r="G19" i="16"/>
  <c r="C19" i="16"/>
  <c r="F19" i="16"/>
  <c r="H19" i="16"/>
  <c r="H15" i="16"/>
  <c r="D15" i="16"/>
  <c r="E15" i="16"/>
  <c r="B15" i="16"/>
  <c r="F15" i="16"/>
  <c r="C15" i="16"/>
  <c r="E20" i="16"/>
  <c r="H20" i="16"/>
  <c r="B20" i="16"/>
  <c r="F20" i="16"/>
  <c r="G20" i="16"/>
  <c r="C20" i="16"/>
  <c r="D20" i="16"/>
  <c r="H14" i="16"/>
  <c r="D14" i="16"/>
  <c r="B14" i="16"/>
  <c r="F14" i="16"/>
  <c r="E14" i="16"/>
  <c r="D21" i="16"/>
  <c r="F21" i="16"/>
  <c r="G21" i="16"/>
  <c r="B21" i="16"/>
  <c r="C21" i="16"/>
  <c r="H21" i="16"/>
  <c r="E21" i="16"/>
  <c r="H17" i="16"/>
  <c r="E17" i="16"/>
  <c r="D17" i="16"/>
  <c r="G17" i="16"/>
  <c r="F17" i="16"/>
  <c r="B17" i="16"/>
  <c r="C17" i="16"/>
  <c r="D22" i="16"/>
  <c r="E22" i="16"/>
  <c r="H22" i="16"/>
  <c r="G22" i="16"/>
  <c r="C22" i="16"/>
  <c r="F22" i="16"/>
  <c r="B22" i="16"/>
  <c r="B18" i="16"/>
  <c r="E18" i="16"/>
  <c r="C18" i="16"/>
  <c r="D18" i="16"/>
  <c r="H18" i="16"/>
  <c r="F18" i="16"/>
  <c r="G18" i="16"/>
  <c r="C14" i="16"/>
  <c r="H12" i="16"/>
  <c r="B12" i="16"/>
  <c r="F12" i="16"/>
  <c r="D12" i="16"/>
  <c r="E12" i="16"/>
  <c r="H11" i="16"/>
  <c r="B11" i="16"/>
  <c r="F11" i="16"/>
  <c r="E11" i="16"/>
  <c r="D11" i="16"/>
  <c r="H13" i="16"/>
  <c r="B13" i="16"/>
  <c r="E13" i="16"/>
  <c r="D13" i="16"/>
  <c r="F13" i="16"/>
  <c r="E162" i="5"/>
  <c r="B165" i="5"/>
  <c r="G164" i="5"/>
  <c r="F164" i="5"/>
  <c r="M164" i="5"/>
  <c r="I164" i="5"/>
  <c r="N164" i="5"/>
  <c r="H164" i="5"/>
  <c r="K164" i="5"/>
  <c r="L164" i="5"/>
  <c r="J164" i="5"/>
  <c r="Z64" i="15"/>
  <c r="D11" i="15" s="1"/>
  <c r="E6" i="16" s="1"/>
  <c r="D8" i="15"/>
  <c r="D9" i="15" s="1"/>
  <c r="Z63" i="15"/>
  <c r="D10" i="15" s="1"/>
  <c r="D6" i="16" s="1"/>
  <c r="B20" i="14"/>
  <c r="H20" i="14" s="1"/>
  <c r="C163" i="5"/>
  <c r="D163" i="5"/>
  <c r="R134" i="5"/>
  <c r="S134" i="5" s="1"/>
  <c r="R137" i="5"/>
  <c r="S137" i="5" s="1"/>
  <c r="R136" i="5"/>
  <c r="S136" i="5" s="1"/>
  <c r="R131" i="5"/>
  <c r="S131" i="5" s="1"/>
  <c r="R132" i="5"/>
  <c r="S132" i="5" s="1"/>
  <c r="R135" i="5"/>
  <c r="S135" i="5" s="1"/>
  <c r="R130" i="5"/>
  <c r="S130" i="5" s="1"/>
  <c r="R133" i="5"/>
  <c r="S133" i="5" s="1"/>
  <c r="R138" i="5"/>
  <c r="S138" i="5" s="1"/>
  <c r="R139" i="5"/>
  <c r="S139" i="5" s="1"/>
  <c r="B54" i="5"/>
  <c r="AI159" i="1"/>
  <c r="AD60" i="7" s="1"/>
  <c r="AH426" i="1"/>
  <c r="AH424" i="1"/>
  <c r="AH422" i="1"/>
  <c r="AH420" i="1"/>
  <c r="E163" i="5" l="1"/>
  <c r="B166" i="5"/>
  <c r="G165" i="5"/>
  <c r="F165" i="5"/>
  <c r="H165" i="5"/>
  <c r="K165" i="5"/>
  <c r="L165" i="5"/>
  <c r="N165" i="5"/>
  <c r="I165" i="5"/>
  <c r="M165" i="5"/>
  <c r="J165" i="5"/>
  <c r="B21" i="14"/>
  <c r="H21" i="14" s="1"/>
  <c r="C164" i="5"/>
  <c r="D164" i="5"/>
  <c r="B55" i="5"/>
  <c r="AH416" i="1"/>
  <c r="AH229" i="1" s="1"/>
  <c r="I288" i="1"/>
  <c r="J288" i="1"/>
  <c r="J300" i="1"/>
  <c r="L286" i="1"/>
  <c r="J310" i="1"/>
  <c r="I310" i="1"/>
  <c r="J308" i="1"/>
  <c r="I308" i="1"/>
  <c r="J306" i="1"/>
  <c r="I306" i="1"/>
  <c r="J304" i="1"/>
  <c r="I304" i="1"/>
  <c r="J302" i="1"/>
  <c r="I302" i="1"/>
  <c r="I300" i="1"/>
  <c r="J298" i="1"/>
  <c r="I298" i="1"/>
  <c r="J296" i="1"/>
  <c r="I296" i="1"/>
  <c r="J294" i="1"/>
  <c r="I294" i="1"/>
  <c r="J292" i="1"/>
  <c r="I292" i="1"/>
  <c r="J290" i="1"/>
  <c r="I290" i="1"/>
  <c r="K278" i="1"/>
  <c r="I278" i="1"/>
  <c r="AE191" i="1" s="1"/>
  <c r="AF278" i="1"/>
  <c r="AE213" i="1" s="1"/>
  <c r="AD278" i="1"/>
  <c r="AE211" i="1" s="1"/>
  <c r="AB278" i="1"/>
  <c r="AE209" i="1" s="1"/>
  <c r="Z278" i="1"/>
  <c r="X278" i="1"/>
  <c r="AE205" i="1" s="1"/>
  <c r="V278" i="1"/>
  <c r="AE203" i="1" s="1"/>
  <c r="T278" i="1"/>
  <c r="AE201" i="1" s="1"/>
  <c r="R278" i="1"/>
  <c r="AE199" i="1" s="1"/>
  <c r="P278" i="1"/>
  <c r="AE197" i="1" s="1"/>
  <c r="N278" i="1"/>
  <c r="AE195" i="1" s="1"/>
  <c r="AH276" i="1"/>
  <c r="AH274" i="1"/>
  <c r="AH272" i="1"/>
  <c r="AH270" i="1"/>
  <c r="AH268" i="1"/>
  <c r="AH266" i="1"/>
  <c r="AH264" i="1"/>
  <c r="AH262" i="1"/>
  <c r="AH260" i="1"/>
  <c r="AH258" i="1"/>
  <c r="AH256" i="1"/>
  <c r="AH254" i="1"/>
  <c r="I240" i="1"/>
  <c r="B254" i="1"/>
  <c r="B167" i="5" l="1"/>
  <c r="G166" i="5"/>
  <c r="F166" i="5"/>
  <c r="H166" i="5"/>
  <c r="L166" i="5"/>
  <c r="N166" i="5"/>
  <c r="M166" i="5"/>
  <c r="J166" i="5"/>
  <c r="K166" i="5"/>
  <c r="I166" i="5"/>
  <c r="O166" i="5"/>
  <c r="E164" i="5"/>
  <c r="B22" i="14"/>
  <c r="H22" i="14" s="1"/>
  <c r="C165" i="5"/>
  <c r="D165" i="5"/>
  <c r="B56" i="5"/>
  <c r="K300" i="1"/>
  <c r="A31" i="5"/>
  <c r="H104" i="5" s="1"/>
  <c r="J129" i="5" s="1"/>
  <c r="D27" i="5"/>
  <c r="B288" i="1"/>
  <c r="E27" i="5"/>
  <c r="AE207" i="1"/>
  <c r="K298" i="1"/>
  <c r="K292" i="1"/>
  <c r="K296" i="1"/>
  <c r="AE193" i="1"/>
  <c r="K290" i="1"/>
  <c r="K294" i="1"/>
  <c r="K304" i="1"/>
  <c r="K308" i="1"/>
  <c r="K302" i="1"/>
  <c r="L306" i="1"/>
  <c r="N286" i="1"/>
  <c r="O286" i="1" s="1"/>
  <c r="O308" i="1" s="1"/>
  <c r="L298" i="1"/>
  <c r="L300" i="1"/>
  <c r="L302" i="1"/>
  <c r="L290" i="1"/>
  <c r="L292" i="1"/>
  <c r="L294" i="1"/>
  <c r="L296" i="1"/>
  <c r="K310" i="1"/>
  <c r="K306" i="1"/>
  <c r="K288" i="1"/>
  <c r="L310" i="1"/>
  <c r="N302" i="1"/>
  <c r="L308" i="1"/>
  <c r="L304" i="1"/>
  <c r="L288" i="1"/>
  <c r="AH250" i="1"/>
  <c r="K280" i="1" s="1"/>
  <c r="AE187" i="1" l="1"/>
  <c r="D4" i="17"/>
  <c r="X68" i="15"/>
  <c r="E165" i="5"/>
  <c r="B168" i="5"/>
  <c r="G167" i="5"/>
  <c r="F167" i="5"/>
  <c r="K167" i="5"/>
  <c r="H167" i="5"/>
  <c r="N167" i="5"/>
  <c r="I167" i="5"/>
  <c r="J167" i="5"/>
  <c r="O167" i="5"/>
  <c r="L167" i="5"/>
  <c r="M167" i="5"/>
  <c r="D105" i="7"/>
  <c r="G11" i="16"/>
  <c r="C166" i="5"/>
  <c r="B23" i="14"/>
  <c r="H23" i="14" s="1"/>
  <c r="D166" i="5"/>
  <c r="B57" i="5"/>
  <c r="C288" i="1"/>
  <c r="R280" i="1"/>
  <c r="I280" i="1"/>
  <c r="AF280" i="1"/>
  <c r="X280" i="1"/>
  <c r="P280" i="1"/>
  <c r="V280" i="1"/>
  <c r="N280" i="1"/>
  <c r="AD280" i="1"/>
  <c r="AB280" i="1"/>
  <c r="T280" i="1"/>
  <c r="Z280" i="1"/>
  <c r="AG394" i="1"/>
  <c r="O310" i="1"/>
  <c r="N308" i="1"/>
  <c r="O296" i="1"/>
  <c r="N292" i="1"/>
  <c r="O294" i="1"/>
  <c r="O306" i="1"/>
  <c r="N304" i="1"/>
  <c r="O292" i="1"/>
  <c r="O302" i="1"/>
  <c r="N296" i="1"/>
  <c r="N310" i="1"/>
  <c r="N298" i="1"/>
  <c r="O304" i="1"/>
  <c r="N290" i="1"/>
  <c r="N300" i="1"/>
  <c r="N288" i="1"/>
  <c r="O290" i="1"/>
  <c r="O298" i="1"/>
  <c r="N294" i="1"/>
  <c r="N306" i="1"/>
  <c r="AF232" i="1"/>
  <c r="AF313" i="1"/>
  <c r="O288" i="1"/>
  <c r="O300" i="1"/>
  <c r="P286" i="1"/>
  <c r="AF151" i="1"/>
  <c r="AF76" i="1"/>
  <c r="AH227" i="1"/>
  <c r="AH225" i="1"/>
  <c r="AH223" i="1"/>
  <c r="AH221" i="1"/>
  <c r="AI185" i="1"/>
  <c r="AI183" i="1"/>
  <c r="AI181" i="1"/>
  <c r="AI179" i="1"/>
  <c r="AI177" i="1"/>
  <c r="AI175" i="1"/>
  <c r="AI173" i="1"/>
  <c r="AI171" i="1"/>
  <c r="AI169" i="1"/>
  <c r="AI167" i="1"/>
  <c r="AI165" i="1"/>
  <c r="AI163" i="1"/>
  <c r="AH191" i="1"/>
  <c r="B193" i="1"/>
  <c r="B165" i="1"/>
  <c r="J21" i="5" l="1"/>
  <c r="J100" i="5" s="1"/>
  <c r="J103" i="5" s="1"/>
  <c r="X148" i="5" s="1"/>
  <c r="O21" i="5"/>
  <c r="I18" i="5"/>
  <c r="C5" i="17" s="1"/>
  <c r="E166" i="5"/>
  <c r="B169" i="5"/>
  <c r="G168" i="5"/>
  <c r="F168" i="5"/>
  <c r="P168" i="5"/>
  <c r="M168" i="5"/>
  <c r="J168" i="5"/>
  <c r="H168" i="5"/>
  <c r="N168" i="5"/>
  <c r="I168" i="5"/>
  <c r="K168" i="5"/>
  <c r="L168" i="5"/>
  <c r="O168" i="5"/>
  <c r="B24" i="14"/>
  <c r="H24" i="14" s="1"/>
  <c r="C167" i="5"/>
  <c r="D167" i="5"/>
  <c r="B58" i="5"/>
  <c r="L21" i="5"/>
  <c r="AH217" i="1"/>
  <c r="AF73" i="7" s="1"/>
  <c r="Q286" i="1"/>
  <c r="P296" i="1"/>
  <c r="P294" i="1"/>
  <c r="P292" i="1"/>
  <c r="P290" i="1"/>
  <c r="P302" i="1"/>
  <c r="P300" i="1"/>
  <c r="P298" i="1"/>
  <c r="P310" i="1"/>
  <c r="P306" i="1"/>
  <c r="P304" i="1"/>
  <c r="P288" i="1"/>
  <c r="P308" i="1"/>
  <c r="B195" i="1"/>
  <c r="B167" i="1"/>
  <c r="B256" i="1"/>
  <c r="P21" i="5" l="1"/>
  <c r="K100" i="5" s="1"/>
  <c r="K103" i="5" s="1"/>
  <c r="Y148" i="5" s="1"/>
  <c r="M18" i="5"/>
  <c r="C6" i="17" s="1"/>
  <c r="X131" i="7"/>
  <c r="F89" i="5"/>
  <c r="B170" i="5"/>
  <c r="G169" i="5"/>
  <c r="F169" i="5"/>
  <c r="M169" i="5"/>
  <c r="K169" i="5"/>
  <c r="I169" i="5"/>
  <c r="J169" i="5"/>
  <c r="H169" i="5"/>
  <c r="P169" i="5"/>
  <c r="L169" i="5"/>
  <c r="N169" i="5"/>
  <c r="O169" i="5"/>
  <c r="E167" i="5"/>
  <c r="J101" i="5"/>
  <c r="J110" i="5" s="1"/>
  <c r="K4" i="14"/>
  <c r="B25" i="14"/>
  <c r="H25" i="14" s="1"/>
  <c r="C168" i="5"/>
  <c r="D168" i="5"/>
  <c r="A32" i="5"/>
  <c r="H105" i="5" s="1"/>
  <c r="J130" i="5" s="1"/>
  <c r="F27" i="5"/>
  <c r="B290" i="1"/>
  <c r="G27" i="5"/>
  <c r="D5" i="17" s="1"/>
  <c r="K240" i="1"/>
  <c r="U21" i="5"/>
  <c r="R21" i="5"/>
  <c r="AH193" i="1"/>
  <c r="R286" i="1"/>
  <c r="Q302" i="1"/>
  <c r="Q294" i="1"/>
  <c r="Q306" i="1"/>
  <c r="Q296" i="1"/>
  <c r="Q288" i="1"/>
  <c r="Q292" i="1"/>
  <c r="Q298" i="1"/>
  <c r="Q310" i="1"/>
  <c r="Q304" i="1"/>
  <c r="Q308" i="1"/>
  <c r="Q300" i="1"/>
  <c r="Q290" i="1"/>
  <c r="B197" i="1"/>
  <c r="B169" i="1"/>
  <c r="B258" i="1"/>
  <c r="J104" i="5" l="1"/>
  <c r="J106" i="5"/>
  <c r="J107" i="5"/>
  <c r="V21" i="5"/>
  <c r="L100" i="5" s="1"/>
  <c r="L103" i="5" s="1"/>
  <c r="Z148" i="5" s="1"/>
  <c r="Y21" i="5"/>
  <c r="Z21" i="5"/>
  <c r="Q18" i="5"/>
  <c r="C7" i="17" s="1"/>
  <c r="D107" i="7"/>
  <c r="X69" i="15"/>
  <c r="G12" i="16" s="1"/>
  <c r="J109" i="5"/>
  <c r="J113" i="5"/>
  <c r="J112" i="5"/>
  <c r="E168" i="5"/>
  <c r="C169" i="5"/>
  <c r="B26" i="14"/>
  <c r="H26" i="14" s="1"/>
  <c r="D169" i="5"/>
  <c r="J105" i="5"/>
  <c r="K101" i="5"/>
  <c r="K109" i="5" s="1"/>
  <c r="M4" i="14"/>
  <c r="J114" i="5"/>
  <c r="J115" i="5"/>
  <c r="J111" i="5"/>
  <c r="J108" i="5"/>
  <c r="L82" i="14"/>
  <c r="L79" i="14"/>
  <c r="L84" i="14"/>
  <c r="L68" i="14"/>
  <c r="L56" i="14"/>
  <c r="L65" i="14"/>
  <c r="L85" i="14"/>
  <c r="L62" i="14"/>
  <c r="L55" i="14"/>
  <c r="L37" i="14"/>
  <c r="L21" i="14"/>
  <c r="L69" i="14"/>
  <c r="L42" i="14"/>
  <c r="L26" i="14"/>
  <c r="L67" i="14"/>
  <c r="L35" i="14"/>
  <c r="L19" i="14"/>
  <c r="L78" i="14"/>
  <c r="L75" i="14"/>
  <c r="L80" i="14"/>
  <c r="L70" i="14"/>
  <c r="L52" i="14"/>
  <c r="L61" i="14"/>
  <c r="L81" i="14"/>
  <c r="L58" i="14"/>
  <c r="L49" i="14"/>
  <c r="L33" i="14"/>
  <c r="L17" i="14"/>
  <c r="L63" i="14"/>
  <c r="L38" i="14"/>
  <c r="L22" i="14"/>
  <c r="L47" i="14"/>
  <c r="L31" i="14"/>
  <c r="L15" i="14"/>
  <c r="L8" i="14"/>
  <c r="L40" i="14"/>
  <c r="L87" i="14"/>
  <c r="L71" i="14"/>
  <c r="L76" i="14"/>
  <c r="L64" i="14"/>
  <c r="L77" i="14"/>
  <c r="L57" i="14"/>
  <c r="L74" i="14"/>
  <c r="L54" i="14"/>
  <c r="L45" i="14"/>
  <c r="L29" i="14"/>
  <c r="L13" i="14"/>
  <c r="L50" i="14"/>
  <c r="L34" i="14"/>
  <c r="L18" i="14"/>
  <c r="L43" i="14"/>
  <c r="L27" i="14"/>
  <c r="L72" i="14"/>
  <c r="L66" i="14"/>
  <c r="L89" i="14"/>
  <c r="L39" i="14"/>
  <c r="L24" i="14"/>
  <c r="L86" i="14"/>
  <c r="L60" i="14"/>
  <c r="L59" i="14"/>
  <c r="L46" i="14"/>
  <c r="L23" i="14"/>
  <c r="L83" i="14"/>
  <c r="L73" i="14"/>
  <c r="L41" i="14"/>
  <c r="L30" i="14"/>
  <c r="L7" i="14"/>
  <c r="L11" i="14"/>
  <c r="L14" i="14"/>
  <c r="L88" i="14"/>
  <c r="L16" i="14"/>
  <c r="L36" i="14"/>
  <c r="L10" i="14"/>
  <c r="L28" i="14"/>
  <c r="L32" i="14"/>
  <c r="L48" i="14"/>
  <c r="L53" i="14"/>
  <c r="L25" i="14"/>
  <c r="L6" i="14"/>
  <c r="L51" i="14"/>
  <c r="L12" i="14"/>
  <c r="L20" i="14"/>
  <c r="L9" i="14"/>
  <c r="L44" i="14"/>
  <c r="B171" i="5"/>
  <c r="G170" i="5"/>
  <c r="F170" i="5"/>
  <c r="Q170" i="5"/>
  <c r="I170" i="5"/>
  <c r="H170" i="5"/>
  <c r="K170" i="5"/>
  <c r="N170" i="5"/>
  <c r="M170" i="5"/>
  <c r="P170" i="5"/>
  <c r="L170" i="5"/>
  <c r="J170" i="5"/>
  <c r="O170" i="5"/>
  <c r="K112" i="5"/>
  <c r="H27" i="5"/>
  <c r="A33" i="5"/>
  <c r="H106" i="5" s="1"/>
  <c r="J131" i="5" s="1"/>
  <c r="B292" i="1"/>
  <c r="I27" i="5"/>
  <c r="D6" i="17" s="1"/>
  <c r="C290" i="1"/>
  <c r="AA21" i="5"/>
  <c r="X21" i="5"/>
  <c r="N240" i="1"/>
  <c r="AH195" i="1"/>
  <c r="S286" i="1"/>
  <c r="R300" i="1"/>
  <c r="R290" i="1"/>
  <c r="R292" i="1"/>
  <c r="R302" i="1"/>
  <c r="R294" i="1"/>
  <c r="R304" i="1"/>
  <c r="R298" i="1"/>
  <c r="R310" i="1"/>
  <c r="R306" i="1"/>
  <c r="R296" i="1"/>
  <c r="R308" i="1"/>
  <c r="R288" i="1"/>
  <c r="B199" i="1"/>
  <c r="B171" i="1"/>
  <c r="B260" i="1"/>
  <c r="B2" i="2"/>
  <c r="J116" i="5" l="1"/>
  <c r="K107" i="5"/>
  <c r="O3" i="14"/>
  <c r="AB21" i="5"/>
  <c r="M100" i="5" s="1"/>
  <c r="M103" i="5" s="1"/>
  <c r="AA148" i="5" s="1"/>
  <c r="AE21" i="5"/>
  <c r="AF21" i="5"/>
  <c r="K111" i="5"/>
  <c r="U18" i="5"/>
  <c r="C8" i="17" s="1"/>
  <c r="E169" i="5"/>
  <c r="D109" i="7"/>
  <c r="X70" i="15"/>
  <c r="G13" i="16" s="1"/>
  <c r="B27" i="14"/>
  <c r="H27" i="14" s="1"/>
  <c r="D170" i="5"/>
  <c r="C170" i="5"/>
  <c r="K104" i="5"/>
  <c r="K114" i="5"/>
  <c r="B172" i="5"/>
  <c r="G171" i="5"/>
  <c r="F171" i="5"/>
  <c r="M171" i="5"/>
  <c r="Q171" i="5"/>
  <c r="L171" i="5"/>
  <c r="I171" i="5"/>
  <c r="P171" i="5"/>
  <c r="K171" i="5"/>
  <c r="O171" i="5"/>
  <c r="H171" i="5"/>
  <c r="J171" i="5"/>
  <c r="N171" i="5"/>
  <c r="K108" i="5"/>
  <c r="K105" i="5"/>
  <c r="L101" i="5"/>
  <c r="L106" i="5" s="1"/>
  <c r="O4" i="14"/>
  <c r="K113" i="5"/>
  <c r="K110" i="5"/>
  <c r="K106" i="5"/>
  <c r="K115" i="5"/>
  <c r="N52" i="14"/>
  <c r="N25" i="14"/>
  <c r="N9" i="14"/>
  <c r="N83" i="14"/>
  <c r="N80" i="14"/>
  <c r="N89" i="14"/>
  <c r="N73" i="14"/>
  <c r="N61" i="14"/>
  <c r="N74" i="14"/>
  <c r="N54" i="14"/>
  <c r="N67" i="14"/>
  <c r="N51" i="14"/>
  <c r="N46" i="14"/>
  <c r="N30" i="14"/>
  <c r="N14" i="14"/>
  <c r="N39" i="14"/>
  <c r="N23" i="14"/>
  <c r="N44" i="14"/>
  <c r="N28" i="14"/>
  <c r="N12" i="14"/>
  <c r="N79" i="14"/>
  <c r="N76" i="14"/>
  <c r="N85" i="14"/>
  <c r="N69" i="14"/>
  <c r="N57" i="14"/>
  <c r="N66" i="14"/>
  <c r="N86" i="14"/>
  <c r="N63" i="14"/>
  <c r="N60" i="14"/>
  <c r="N42" i="14"/>
  <c r="N26" i="14"/>
  <c r="N64" i="14"/>
  <c r="N35" i="14"/>
  <c r="N19" i="14"/>
  <c r="N40" i="14"/>
  <c r="N24" i="14"/>
  <c r="N88" i="14"/>
  <c r="N72" i="14"/>
  <c r="N81" i="14"/>
  <c r="N71" i="14"/>
  <c r="N53" i="14"/>
  <c r="N62" i="14"/>
  <c r="N82" i="14"/>
  <c r="N59" i="14"/>
  <c r="N56" i="14"/>
  <c r="N38" i="14"/>
  <c r="N22" i="14"/>
  <c r="N47" i="14"/>
  <c r="N31" i="14"/>
  <c r="N15" i="14"/>
  <c r="N36" i="14"/>
  <c r="N20" i="14"/>
  <c r="N41" i="14"/>
  <c r="N77" i="14"/>
  <c r="N75" i="14"/>
  <c r="N18" i="14"/>
  <c r="N32" i="14"/>
  <c r="N17" i="14"/>
  <c r="N21" i="14"/>
  <c r="N37" i="14"/>
  <c r="N87" i="14"/>
  <c r="N65" i="14"/>
  <c r="N55" i="14"/>
  <c r="N43" i="14"/>
  <c r="N16" i="14"/>
  <c r="N8" i="14"/>
  <c r="N84" i="14"/>
  <c r="N78" i="14"/>
  <c r="N50" i="14"/>
  <c r="N27" i="14"/>
  <c r="N34" i="14"/>
  <c r="N49" i="14"/>
  <c r="N6" i="14"/>
  <c r="N10" i="14"/>
  <c r="N48" i="14"/>
  <c r="N7" i="14"/>
  <c r="N70" i="14"/>
  <c r="N68" i="14"/>
  <c r="N11" i="14"/>
  <c r="N13" i="14"/>
  <c r="N33" i="14"/>
  <c r="N45" i="14"/>
  <c r="N58" i="14"/>
  <c r="N29" i="14"/>
  <c r="A34" i="5"/>
  <c r="H107" i="5" s="1"/>
  <c r="J132" i="5" s="1"/>
  <c r="J27" i="5"/>
  <c r="C292" i="1"/>
  <c r="B294" i="1"/>
  <c r="K27" i="5"/>
  <c r="D7" i="17" s="1"/>
  <c r="AG21" i="5"/>
  <c r="AD21" i="5"/>
  <c r="P240" i="1"/>
  <c r="AH197" i="1"/>
  <c r="T286" i="1"/>
  <c r="S300" i="1"/>
  <c r="S288" i="1"/>
  <c r="S296" i="1"/>
  <c r="S304" i="1"/>
  <c r="S298" i="1"/>
  <c r="S302" i="1"/>
  <c r="S306" i="1"/>
  <c r="S290" i="1"/>
  <c r="S294" i="1"/>
  <c r="S308" i="1"/>
  <c r="S310" i="1"/>
  <c r="S292" i="1"/>
  <c r="B201" i="1"/>
  <c r="B173" i="1"/>
  <c r="B262" i="1"/>
  <c r="Q3" i="14" l="1"/>
  <c r="L105" i="5"/>
  <c r="L109" i="5"/>
  <c r="L115" i="5"/>
  <c r="K116" i="5"/>
  <c r="L111" i="5"/>
  <c r="L110" i="5"/>
  <c r="L114" i="5"/>
  <c r="L104" i="5"/>
  <c r="L107" i="5"/>
  <c r="L113" i="5"/>
  <c r="AH21" i="5"/>
  <c r="N100" i="5" s="1"/>
  <c r="N103" i="5" s="1"/>
  <c r="AB148" i="5" s="1"/>
  <c r="AK21" i="5"/>
  <c r="AL21" i="5"/>
  <c r="L108" i="5"/>
  <c r="L112" i="5"/>
  <c r="L27" i="5"/>
  <c r="E170" i="5"/>
  <c r="C171" i="5"/>
  <c r="D171" i="5"/>
  <c r="B28" i="14"/>
  <c r="H28" i="14" s="1"/>
  <c r="B173" i="5"/>
  <c r="G172" i="5"/>
  <c r="F172" i="5"/>
  <c r="R172" i="5"/>
  <c r="H172" i="5"/>
  <c r="K172" i="5"/>
  <c r="L172" i="5"/>
  <c r="Q172" i="5"/>
  <c r="P172" i="5"/>
  <c r="I172" i="5"/>
  <c r="N172" i="5"/>
  <c r="M172" i="5"/>
  <c r="O172" i="5"/>
  <c r="J172" i="5"/>
  <c r="D111" i="7"/>
  <c r="X71" i="15"/>
  <c r="G14" i="16" s="1"/>
  <c r="M101" i="5"/>
  <c r="M110" i="5" s="1"/>
  <c r="Q4" i="14"/>
  <c r="P26" i="14"/>
  <c r="P42" i="14"/>
  <c r="P12" i="14"/>
  <c r="P6" i="14"/>
  <c r="P38" i="14"/>
  <c r="P10" i="14"/>
  <c r="P9" i="14"/>
  <c r="P80" i="14"/>
  <c r="P81" i="14"/>
  <c r="P86" i="14"/>
  <c r="P70" i="14"/>
  <c r="P58" i="14"/>
  <c r="P67" i="14"/>
  <c r="P87" i="14"/>
  <c r="P60" i="14"/>
  <c r="P57" i="14"/>
  <c r="P35" i="14"/>
  <c r="P19" i="14"/>
  <c r="P48" i="14"/>
  <c r="P32" i="14"/>
  <c r="P16" i="14"/>
  <c r="P41" i="14"/>
  <c r="P25" i="14"/>
  <c r="P18" i="14"/>
  <c r="P22" i="14"/>
  <c r="P88" i="14"/>
  <c r="P89" i="14"/>
  <c r="P73" i="14"/>
  <c r="P78" i="14"/>
  <c r="P66" i="14"/>
  <c r="P79" i="14"/>
  <c r="P59" i="14"/>
  <c r="P68" i="14"/>
  <c r="P52" i="14"/>
  <c r="P43" i="14"/>
  <c r="P27" i="14"/>
  <c r="P71" i="14"/>
  <c r="P40" i="14"/>
  <c r="P24" i="14"/>
  <c r="P49" i="14"/>
  <c r="P33" i="14"/>
  <c r="P17" i="14"/>
  <c r="P85" i="14"/>
  <c r="P74" i="14"/>
  <c r="P75" i="14"/>
  <c r="P64" i="14"/>
  <c r="P39" i="14"/>
  <c r="P65" i="14"/>
  <c r="P20" i="14"/>
  <c r="P29" i="14"/>
  <c r="P8" i="14"/>
  <c r="P30" i="14"/>
  <c r="P46" i="14"/>
  <c r="P77" i="14"/>
  <c r="P72" i="14"/>
  <c r="P63" i="14"/>
  <c r="P56" i="14"/>
  <c r="P31" i="14"/>
  <c r="P44" i="14"/>
  <c r="P51" i="14"/>
  <c r="P21" i="14"/>
  <c r="P62" i="14"/>
  <c r="P7" i="14"/>
  <c r="P76" i="14"/>
  <c r="P54" i="14"/>
  <c r="P47" i="14"/>
  <c r="P28" i="14"/>
  <c r="P69" i="14"/>
  <c r="P55" i="14"/>
  <c r="P23" i="14"/>
  <c r="P45" i="14"/>
  <c r="P50" i="14"/>
  <c r="P82" i="14"/>
  <c r="P83" i="14"/>
  <c r="P15" i="14"/>
  <c r="P37" i="14"/>
  <c r="P14" i="14"/>
  <c r="P34" i="14"/>
  <c r="P84" i="14"/>
  <c r="P61" i="14"/>
  <c r="P36" i="14"/>
  <c r="P13" i="14"/>
  <c r="P53" i="14"/>
  <c r="P11" i="14"/>
  <c r="M112" i="5"/>
  <c r="M113" i="5"/>
  <c r="M108" i="5"/>
  <c r="M115" i="5"/>
  <c r="M109" i="5"/>
  <c r="M107" i="5"/>
  <c r="M114" i="5"/>
  <c r="A35" i="5"/>
  <c r="H108" i="5" s="1"/>
  <c r="J133" i="5" s="1"/>
  <c r="C294" i="1"/>
  <c r="B296" i="1"/>
  <c r="M27" i="5"/>
  <c r="D8" i="17" s="1"/>
  <c r="AH199" i="1"/>
  <c r="AM21" i="5"/>
  <c r="AJ21" i="5"/>
  <c r="R240" i="1"/>
  <c r="B175" i="1"/>
  <c r="Y18" i="5"/>
  <c r="C9" i="17" s="1"/>
  <c r="U286" i="1"/>
  <c r="T292" i="1"/>
  <c r="T296" i="1"/>
  <c r="T294" i="1"/>
  <c r="T310" i="1"/>
  <c r="T306" i="1"/>
  <c r="T298" i="1"/>
  <c r="T290" i="1"/>
  <c r="T302" i="1"/>
  <c r="T300" i="1"/>
  <c r="T288" i="1"/>
  <c r="T304" i="1"/>
  <c r="T308" i="1"/>
  <c r="B203" i="1"/>
  <c r="B264" i="1"/>
  <c r="L116" i="5" l="1"/>
  <c r="S3" i="14"/>
  <c r="M111" i="5"/>
  <c r="M104" i="5"/>
  <c r="AN21" i="5"/>
  <c r="O100" i="5" s="1"/>
  <c r="O103" i="5" s="1"/>
  <c r="AC148" i="5" s="1"/>
  <c r="AQ21" i="5"/>
  <c r="U3" i="14" s="1"/>
  <c r="AR21" i="5"/>
  <c r="M105" i="5"/>
  <c r="M116" i="5" s="1"/>
  <c r="M106" i="5"/>
  <c r="D113" i="7"/>
  <c r="X72" i="15"/>
  <c r="G15" i="16" s="1"/>
  <c r="B29" i="14"/>
  <c r="H29" i="14" s="1"/>
  <c r="D172" i="5"/>
  <c r="C172" i="5"/>
  <c r="R7" i="14"/>
  <c r="R11" i="14"/>
  <c r="R43" i="14"/>
  <c r="R35" i="14"/>
  <c r="R27" i="14"/>
  <c r="R6" i="14"/>
  <c r="R10" i="14"/>
  <c r="R12" i="14"/>
  <c r="R39" i="14"/>
  <c r="R19" i="14"/>
  <c r="R23" i="14"/>
  <c r="R9" i="14"/>
  <c r="R15" i="14"/>
  <c r="R89" i="14"/>
  <c r="R86" i="14"/>
  <c r="R70" i="14"/>
  <c r="R75" i="14"/>
  <c r="R73" i="14"/>
  <c r="R84" i="14"/>
  <c r="R60" i="14"/>
  <c r="R69" i="14"/>
  <c r="R53" i="14"/>
  <c r="R44" i="14"/>
  <c r="R28" i="14"/>
  <c r="R66" i="14"/>
  <c r="R41" i="14"/>
  <c r="R25" i="14"/>
  <c r="R72" i="14"/>
  <c r="R38" i="14"/>
  <c r="R22" i="14"/>
  <c r="R74" i="14"/>
  <c r="R58" i="14"/>
  <c r="R33" i="14"/>
  <c r="R14" i="14"/>
  <c r="R77" i="14"/>
  <c r="R87" i="14"/>
  <c r="R67" i="14"/>
  <c r="R55" i="14"/>
  <c r="R56" i="14"/>
  <c r="R61" i="14"/>
  <c r="R48" i="14"/>
  <c r="R24" i="14"/>
  <c r="R49" i="14"/>
  <c r="R29" i="14"/>
  <c r="R50" i="14"/>
  <c r="R30" i="14"/>
  <c r="R82" i="14"/>
  <c r="R83" i="14"/>
  <c r="R76" i="14"/>
  <c r="R80" i="14"/>
  <c r="R52" i="14"/>
  <c r="R57" i="14"/>
  <c r="R40" i="14"/>
  <c r="R20" i="14"/>
  <c r="R45" i="14"/>
  <c r="R21" i="14"/>
  <c r="R46" i="14"/>
  <c r="R26" i="14"/>
  <c r="R31" i="14"/>
  <c r="R85" i="14"/>
  <c r="R78" i="14"/>
  <c r="R79" i="14"/>
  <c r="R63" i="14"/>
  <c r="R68" i="14"/>
  <c r="R88" i="14"/>
  <c r="R62" i="14"/>
  <c r="R36" i="14"/>
  <c r="R16" i="14"/>
  <c r="R37" i="14"/>
  <c r="R17" i="14"/>
  <c r="R42" i="14"/>
  <c r="R18" i="14"/>
  <c r="R8" i="14"/>
  <c r="R47" i="14"/>
  <c r="R54" i="14"/>
  <c r="R81" i="14"/>
  <c r="R71" i="14"/>
  <c r="R59" i="14"/>
  <c r="R64" i="14"/>
  <c r="R65" i="14"/>
  <c r="R32" i="14"/>
  <c r="R51" i="14"/>
  <c r="R13" i="14"/>
  <c r="R34" i="14"/>
  <c r="S172" i="5"/>
  <c r="C29" i="14" s="1"/>
  <c r="N101" i="5"/>
  <c r="N110" i="5" s="1"/>
  <c r="S4" i="14"/>
  <c r="B174" i="5"/>
  <c r="G173" i="5"/>
  <c r="F173" i="5"/>
  <c r="R173" i="5"/>
  <c r="M173" i="5"/>
  <c r="Q173" i="5"/>
  <c r="N173" i="5"/>
  <c r="J173" i="5"/>
  <c r="H173" i="5"/>
  <c r="K173" i="5"/>
  <c r="O173" i="5"/>
  <c r="P173" i="5"/>
  <c r="L173" i="5"/>
  <c r="I173" i="5"/>
  <c r="E171" i="5"/>
  <c r="N106" i="5"/>
  <c r="A36" i="5"/>
  <c r="H109" i="5" s="1"/>
  <c r="J134" i="5" s="1"/>
  <c r="N27" i="5"/>
  <c r="B298" i="1"/>
  <c r="O27" i="5"/>
  <c r="D9" i="17" s="1"/>
  <c r="C296" i="1"/>
  <c r="AS21" i="5"/>
  <c r="AP21" i="5"/>
  <c r="AH201" i="1"/>
  <c r="T240" i="1"/>
  <c r="B177" i="1"/>
  <c r="AC18" i="5"/>
  <c r="C10" i="17" s="1"/>
  <c r="V286" i="1"/>
  <c r="U300" i="1"/>
  <c r="U290" i="1"/>
  <c r="U292" i="1"/>
  <c r="U308" i="1"/>
  <c r="U302" i="1"/>
  <c r="U294" i="1"/>
  <c r="U288" i="1"/>
  <c r="U298" i="1"/>
  <c r="U306" i="1"/>
  <c r="U296" i="1"/>
  <c r="U310" i="1"/>
  <c r="U304" i="1"/>
  <c r="B205" i="1"/>
  <c r="B266" i="1"/>
  <c r="N104" i="5" l="1"/>
  <c r="N107" i="5"/>
  <c r="N113" i="5"/>
  <c r="N112" i="5"/>
  <c r="N109" i="5"/>
  <c r="N105" i="5"/>
  <c r="N116" i="5" s="1"/>
  <c r="N114" i="5"/>
  <c r="N115" i="5"/>
  <c r="N111" i="5"/>
  <c r="N108" i="5"/>
  <c r="AT21" i="5"/>
  <c r="P100" i="5" s="1"/>
  <c r="P103" i="5" s="1"/>
  <c r="AD148" i="5" s="1"/>
  <c r="AW21" i="5"/>
  <c r="W3" i="14" s="1"/>
  <c r="AX21" i="5"/>
  <c r="E172" i="5"/>
  <c r="D115" i="7"/>
  <c r="X73" i="15"/>
  <c r="T59" i="14"/>
  <c r="T28" i="14"/>
  <c r="T55" i="14"/>
  <c r="T44" i="14"/>
  <c r="T40" i="14"/>
  <c r="T11" i="14"/>
  <c r="T36" i="14"/>
  <c r="T78" i="14"/>
  <c r="T75" i="14"/>
  <c r="T84" i="14"/>
  <c r="T68" i="14"/>
  <c r="T60" i="14"/>
  <c r="T81" i="14"/>
  <c r="T57" i="14"/>
  <c r="T66" i="14"/>
  <c r="T73" i="14"/>
  <c r="T45" i="14"/>
  <c r="T29" i="14"/>
  <c r="T13" i="14"/>
  <c r="T38" i="14"/>
  <c r="T22" i="14"/>
  <c r="T43" i="14"/>
  <c r="T27" i="14"/>
  <c r="T8" i="14"/>
  <c r="T7" i="14"/>
  <c r="T87" i="14"/>
  <c r="T65" i="14"/>
  <c r="T34" i="14"/>
  <c r="T24" i="14"/>
  <c r="T10" i="14"/>
  <c r="T12" i="14"/>
  <c r="T83" i="14"/>
  <c r="T88" i="14"/>
  <c r="T77" i="14"/>
  <c r="T52" i="14"/>
  <c r="T61" i="14"/>
  <c r="T62" i="14"/>
  <c r="T51" i="14"/>
  <c r="T33" i="14"/>
  <c r="T50" i="14"/>
  <c r="T30" i="14"/>
  <c r="T47" i="14"/>
  <c r="T23" i="14"/>
  <c r="T9" i="14"/>
  <c r="T86" i="14"/>
  <c r="T79" i="14"/>
  <c r="T80" i="14"/>
  <c r="T74" i="14"/>
  <c r="T85" i="14"/>
  <c r="T53" i="14"/>
  <c r="T58" i="14"/>
  <c r="T49" i="14"/>
  <c r="T25" i="14"/>
  <c r="T46" i="14"/>
  <c r="T26" i="14"/>
  <c r="T39" i="14"/>
  <c r="T19" i="14"/>
  <c r="T20" i="14"/>
  <c r="T82" i="14"/>
  <c r="T71" i="14"/>
  <c r="T76" i="14"/>
  <c r="T64" i="14"/>
  <c r="T69" i="14"/>
  <c r="T89" i="14"/>
  <c r="T54" i="14"/>
  <c r="T41" i="14"/>
  <c r="T21" i="14"/>
  <c r="T42" i="14"/>
  <c r="T18" i="14"/>
  <c r="T35" i="14"/>
  <c r="T15" i="14"/>
  <c r="T32" i="14"/>
  <c r="T6" i="14"/>
  <c r="T16" i="14"/>
  <c r="T67" i="14"/>
  <c r="T72" i="14"/>
  <c r="T56" i="14"/>
  <c r="T70" i="14"/>
  <c r="T63" i="14"/>
  <c r="T37" i="14"/>
  <c r="T17" i="14"/>
  <c r="T14" i="14"/>
  <c r="T31" i="14"/>
  <c r="T48" i="14"/>
  <c r="B30" i="14"/>
  <c r="H30" i="14" s="1"/>
  <c r="C173" i="5"/>
  <c r="D173" i="5"/>
  <c r="O101" i="5"/>
  <c r="O111" i="5" s="1"/>
  <c r="U4" i="14"/>
  <c r="S173" i="5"/>
  <c r="C30" i="14" s="1"/>
  <c r="B175" i="5"/>
  <c r="G174" i="5"/>
  <c r="F174" i="5"/>
  <c r="R174" i="5"/>
  <c r="L174" i="5"/>
  <c r="N174" i="5"/>
  <c r="Q174" i="5"/>
  <c r="P174" i="5"/>
  <c r="H174" i="5"/>
  <c r="I174" i="5"/>
  <c r="O174" i="5"/>
  <c r="K174" i="5"/>
  <c r="J174" i="5"/>
  <c r="M174" i="5"/>
  <c r="O110" i="5"/>
  <c r="O108" i="5"/>
  <c r="A37" i="5"/>
  <c r="H110" i="5" s="1"/>
  <c r="J135" i="5" s="1"/>
  <c r="P27" i="5"/>
  <c r="B300" i="1"/>
  <c r="Q27" i="5"/>
  <c r="D10" i="17" s="1"/>
  <c r="C298" i="1"/>
  <c r="AH203" i="1"/>
  <c r="AY21" i="5"/>
  <c r="AV21" i="5"/>
  <c r="V240" i="1"/>
  <c r="B268" i="1"/>
  <c r="AG18" i="5"/>
  <c r="C11" i="17" s="1"/>
  <c r="W286" i="1"/>
  <c r="V298" i="1"/>
  <c r="V310" i="1"/>
  <c r="V300" i="1"/>
  <c r="V290" i="1"/>
  <c r="V292" i="1"/>
  <c r="V288" i="1"/>
  <c r="V308" i="1"/>
  <c r="V306" i="1"/>
  <c r="V304" i="1"/>
  <c r="V302" i="1"/>
  <c r="V294" i="1"/>
  <c r="V296" i="1"/>
  <c r="B207" i="1"/>
  <c r="B179" i="1"/>
  <c r="O104" i="5" l="1"/>
  <c r="O105" i="5"/>
  <c r="O114" i="5"/>
  <c r="O113" i="5"/>
  <c r="AZ21" i="5"/>
  <c r="Q100" i="5" s="1"/>
  <c r="Q103" i="5" s="1"/>
  <c r="AE148" i="5" s="1"/>
  <c r="BC21" i="5"/>
  <c r="BD21" i="5"/>
  <c r="AK18" i="5"/>
  <c r="C12" i="17" s="1"/>
  <c r="B176" i="5"/>
  <c r="G175" i="5"/>
  <c r="F175" i="5"/>
  <c r="R175" i="5"/>
  <c r="Q175" i="5"/>
  <c r="N175" i="5"/>
  <c r="L175" i="5"/>
  <c r="I175" i="5"/>
  <c r="P175" i="5"/>
  <c r="H175" i="5"/>
  <c r="K175" i="5"/>
  <c r="M175" i="5"/>
  <c r="J175" i="5"/>
  <c r="O175" i="5"/>
  <c r="O115" i="5"/>
  <c r="O109" i="5"/>
  <c r="O116" i="5" s="1"/>
  <c r="O106" i="5"/>
  <c r="E173" i="5"/>
  <c r="D117" i="7"/>
  <c r="X74" i="15"/>
  <c r="O112" i="5"/>
  <c r="O107" i="5"/>
  <c r="B31" i="14"/>
  <c r="H31" i="14" s="1"/>
  <c r="D174" i="5"/>
  <c r="C174" i="5"/>
  <c r="V45" i="14"/>
  <c r="V29" i="14"/>
  <c r="V9" i="14"/>
  <c r="V75" i="14"/>
  <c r="V87" i="14"/>
  <c r="V88" i="14"/>
  <c r="V83" i="14"/>
  <c r="V84" i="14"/>
  <c r="V68" i="14"/>
  <c r="V77" i="14"/>
  <c r="V67" i="14"/>
  <c r="V53" i="14"/>
  <c r="V66" i="14"/>
  <c r="V71" i="14"/>
  <c r="V51" i="14"/>
  <c r="V42" i="14"/>
  <c r="V26" i="14"/>
  <c r="V47" i="14"/>
  <c r="V31" i="14"/>
  <c r="V15" i="14"/>
  <c r="V44" i="14"/>
  <c r="V28" i="14"/>
  <c r="V12" i="14"/>
  <c r="V76" i="14"/>
  <c r="V81" i="14"/>
  <c r="V65" i="14"/>
  <c r="V82" i="14"/>
  <c r="V54" i="14"/>
  <c r="V64" i="14"/>
  <c r="V34" i="14"/>
  <c r="V14" i="14"/>
  <c r="V27" i="14"/>
  <c r="V52" i="14"/>
  <c r="V32" i="14"/>
  <c r="V25" i="14"/>
  <c r="V56" i="14"/>
  <c r="V72" i="14"/>
  <c r="V73" i="14"/>
  <c r="V61" i="14"/>
  <c r="V70" i="14"/>
  <c r="V63" i="14"/>
  <c r="V50" i="14"/>
  <c r="V30" i="14"/>
  <c r="V43" i="14"/>
  <c r="V23" i="14"/>
  <c r="V48" i="14"/>
  <c r="V24" i="14"/>
  <c r="V79" i="14"/>
  <c r="V89" i="14"/>
  <c r="V69" i="14"/>
  <c r="V57" i="14"/>
  <c r="V62" i="14"/>
  <c r="V59" i="14"/>
  <c r="V46" i="14"/>
  <c r="V22" i="14"/>
  <c r="V39" i="14"/>
  <c r="V19" i="14"/>
  <c r="V40" i="14"/>
  <c r="V20" i="14"/>
  <c r="V8" i="14"/>
  <c r="V78" i="14"/>
  <c r="V38" i="14"/>
  <c r="V36" i="14"/>
  <c r="V13" i="14"/>
  <c r="V60" i="14"/>
  <c r="V86" i="14"/>
  <c r="V18" i="14"/>
  <c r="V16" i="14"/>
  <c r="V80" i="14"/>
  <c r="V35" i="14"/>
  <c r="V85" i="14"/>
  <c r="V74" i="14"/>
  <c r="V17" i="14"/>
  <c r="V58" i="14"/>
  <c r="V41" i="14"/>
  <c r="V7" i="14"/>
  <c r="V6" i="14"/>
  <c r="V55" i="14"/>
  <c r="V11" i="14"/>
  <c r="V10" i="14"/>
  <c r="V21" i="14"/>
  <c r="V37" i="14"/>
  <c r="V33" i="14"/>
  <c r="V49" i="14"/>
  <c r="P101" i="5"/>
  <c r="P108" i="5" s="1"/>
  <c r="W4" i="14"/>
  <c r="S174" i="5"/>
  <c r="C31" i="14" s="1"/>
  <c r="P110" i="5"/>
  <c r="P115" i="5"/>
  <c r="P106" i="5"/>
  <c r="P113" i="5"/>
  <c r="P111" i="5"/>
  <c r="P109" i="5"/>
  <c r="P107" i="5"/>
  <c r="P105" i="5"/>
  <c r="R27" i="5"/>
  <c r="A38" i="5"/>
  <c r="H111" i="5" s="1"/>
  <c r="J136" i="5" s="1"/>
  <c r="C300" i="1"/>
  <c r="B302" i="1"/>
  <c r="S27" i="5"/>
  <c r="D11" i="17" s="1"/>
  <c r="BE21" i="5"/>
  <c r="BB21" i="5"/>
  <c r="AH205" i="1"/>
  <c r="X240" i="1"/>
  <c r="X286" i="1"/>
  <c r="W288" i="1"/>
  <c r="W300" i="1"/>
  <c r="W302" i="1"/>
  <c r="W306" i="1"/>
  <c r="W310" i="1"/>
  <c r="W290" i="1"/>
  <c r="W292" i="1"/>
  <c r="W294" i="1"/>
  <c r="W296" i="1"/>
  <c r="W304" i="1"/>
  <c r="W298" i="1"/>
  <c r="W308" i="1"/>
  <c r="B209" i="1"/>
  <c r="B181" i="1"/>
  <c r="B270" i="1"/>
  <c r="P114" i="5" l="1"/>
  <c r="P104" i="5"/>
  <c r="P112" i="5"/>
  <c r="Y3" i="14"/>
  <c r="BF21" i="5"/>
  <c r="R100" i="5" s="1"/>
  <c r="R103" i="5" s="1"/>
  <c r="AF148" i="5" s="1"/>
  <c r="BI21" i="5"/>
  <c r="BJ21" i="5"/>
  <c r="AO18" i="5"/>
  <c r="C13" i="17" s="1"/>
  <c r="B177" i="5"/>
  <c r="G176" i="5"/>
  <c r="F176" i="5"/>
  <c r="R176" i="5"/>
  <c r="M176" i="5"/>
  <c r="I176" i="5"/>
  <c r="H176" i="5"/>
  <c r="K176" i="5"/>
  <c r="L176" i="5"/>
  <c r="Q176" i="5"/>
  <c r="O176" i="5"/>
  <c r="J176" i="5"/>
  <c r="P176" i="5"/>
  <c r="N176" i="5"/>
  <c r="E174" i="5"/>
  <c r="Q101" i="5"/>
  <c r="Q113" i="5" s="1"/>
  <c r="Y4" i="14"/>
  <c r="X46" i="14"/>
  <c r="X30" i="14"/>
  <c r="X10" i="14"/>
  <c r="X61" i="14"/>
  <c r="X6" i="14"/>
  <c r="X42" i="14"/>
  <c r="X88" i="14"/>
  <c r="X89" i="14"/>
  <c r="X73" i="14"/>
  <c r="X78" i="14"/>
  <c r="X75" i="14"/>
  <c r="X58" i="14"/>
  <c r="X71" i="14"/>
  <c r="X51" i="14"/>
  <c r="X56" i="14"/>
  <c r="X43" i="14"/>
  <c r="X27" i="14"/>
  <c r="X67" i="14"/>
  <c r="X36" i="14"/>
  <c r="X20" i="14"/>
  <c r="X49" i="14"/>
  <c r="X9" i="14"/>
  <c r="X26" i="14"/>
  <c r="X80" i="14"/>
  <c r="X81" i="14"/>
  <c r="X86" i="14"/>
  <c r="X70" i="14"/>
  <c r="X66" i="14"/>
  <c r="X87" i="14"/>
  <c r="X59" i="14"/>
  <c r="X64" i="14"/>
  <c r="X65" i="14"/>
  <c r="X35" i="14"/>
  <c r="X19" i="14"/>
  <c r="X44" i="14"/>
  <c r="X28" i="14"/>
  <c r="X12" i="14"/>
  <c r="X41" i="14"/>
  <c r="X76" i="14"/>
  <c r="X82" i="14"/>
  <c r="X62" i="14"/>
  <c r="X55" i="14"/>
  <c r="X47" i="14"/>
  <c r="X15" i="14"/>
  <c r="X24" i="14"/>
  <c r="X37" i="14"/>
  <c r="X21" i="14"/>
  <c r="X7" i="14"/>
  <c r="X11" i="14"/>
  <c r="X34" i="14"/>
  <c r="X50" i="14"/>
  <c r="X85" i="14"/>
  <c r="X74" i="14"/>
  <c r="X54" i="14"/>
  <c r="X72" i="14"/>
  <c r="X39" i="14"/>
  <c r="X48" i="14"/>
  <c r="X16" i="14"/>
  <c r="X40" i="14"/>
  <c r="X84" i="14"/>
  <c r="X68" i="14"/>
  <c r="X52" i="14"/>
  <c r="X32" i="14"/>
  <c r="X29" i="14"/>
  <c r="X22" i="14"/>
  <c r="X38" i="14"/>
  <c r="X77" i="14"/>
  <c r="X83" i="14"/>
  <c r="X31" i="14"/>
  <c r="X53" i="14"/>
  <c r="X25" i="14"/>
  <c r="X18" i="14"/>
  <c r="X69" i="14"/>
  <c r="X63" i="14"/>
  <c r="X23" i="14"/>
  <c r="X45" i="14"/>
  <c r="X17" i="14"/>
  <c r="X79" i="14"/>
  <c r="X60" i="14"/>
  <c r="X33" i="14"/>
  <c r="X13" i="14"/>
  <c r="X8" i="14"/>
  <c r="X57" i="14"/>
  <c r="X14" i="14"/>
  <c r="B32" i="14"/>
  <c r="H32" i="14" s="1"/>
  <c r="C175" i="5"/>
  <c r="D175" i="5"/>
  <c r="D119" i="7"/>
  <c r="X75" i="15"/>
  <c r="S175" i="5"/>
  <c r="C32" i="14" s="1"/>
  <c r="Q110" i="5"/>
  <c r="P116" i="5"/>
  <c r="A39" i="5"/>
  <c r="H112" i="5" s="1"/>
  <c r="J137" i="5" s="1"/>
  <c r="T27" i="5"/>
  <c r="C302" i="1"/>
  <c r="B304" i="1"/>
  <c r="U27" i="5"/>
  <c r="D12" i="17" s="1"/>
  <c r="Z240" i="1"/>
  <c r="AH207" i="1"/>
  <c r="BK21" i="5"/>
  <c r="BH21" i="5"/>
  <c r="Y286" i="1"/>
  <c r="X296" i="1"/>
  <c r="X294" i="1"/>
  <c r="X292" i="1"/>
  <c r="X290" i="1"/>
  <c r="X306" i="1"/>
  <c r="X302" i="1"/>
  <c r="X300" i="1"/>
  <c r="X298" i="1"/>
  <c r="X310" i="1"/>
  <c r="X308" i="1"/>
  <c r="X288" i="1"/>
  <c r="X304" i="1"/>
  <c r="B211" i="1"/>
  <c r="B183" i="1"/>
  <c r="B272" i="1"/>
  <c r="Q111" i="5" l="1"/>
  <c r="Q114" i="5"/>
  <c r="Q107" i="5"/>
  <c r="Q106" i="5"/>
  <c r="Q108" i="5"/>
  <c r="Q112" i="5"/>
  <c r="Q104" i="5"/>
  <c r="Q109" i="5"/>
  <c r="Q105" i="5"/>
  <c r="Q115" i="5"/>
  <c r="AA3" i="14"/>
  <c r="BL21" i="5"/>
  <c r="S100" i="5" s="1"/>
  <c r="S103" i="5" s="1"/>
  <c r="AG148" i="5" s="1"/>
  <c r="BO21" i="5"/>
  <c r="BP21" i="5"/>
  <c r="AS18" i="5"/>
  <c r="C14" i="17" s="1"/>
  <c r="E175" i="5"/>
  <c r="S176" i="5"/>
  <c r="C33" i="14" s="1"/>
  <c r="B178" i="5"/>
  <c r="G177" i="5"/>
  <c r="F177" i="5"/>
  <c r="R177" i="5"/>
  <c r="P177" i="5"/>
  <c r="K177" i="5"/>
  <c r="L177" i="5"/>
  <c r="M177" i="5"/>
  <c r="Q177" i="5"/>
  <c r="I177" i="5"/>
  <c r="J177" i="5"/>
  <c r="O177" i="5"/>
  <c r="H177" i="5"/>
  <c r="N177" i="5"/>
  <c r="D121" i="7"/>
  <c r="X76" i="15"/>
  <c r="R101" i="5"/>
  <c r="R113" i="5" s="1"/>
  <c r="AA4" i="14"/>
  <c r="Z58" i="14"/>
  <c r="Z31" i="14"/>
  <c r="Z7" i="14"/>
  <c r="Z47" i="14"/>
  <c r="Z11" i="14"/>
  <c r="Z6" i="14"/>
  <c r="Z10" i="14"/>
  <c r="Z62" i="14"/>
  <c r="Z27" i="14"/>
  <c r="Z19" i="14"/>
  <c r="Z23" i="14"/>
  <c r="Z85" i="14"/>
  <c r="Z82" i="14"/>
  <c r="Z87" i="14"/>
  <c r="Z71" i="14"/>
  <c r="Z69" i="14"/>
  <c r="Z88" i="14"/>
  <c r="Z56" i="14"/>
  <c r="Z61" i="14"/>
  <c r="Z48" i="14"/>
  <c r="Z32" i="14"/>
  <c r="Z16" i="14"/>
  <c r="Z37" i="14"/>
  <c r="Z21" i="14"/>
  <c r="Z68" i="14"/>
  <c r="Z42" i="14"/>
  <c r="Z26" i="14"/>
  <c r="Z8" i="14"/>
  <c r="Z84" i="14"/>
  <c r="Z53" i="14"/>
  <c r="Z76" i="14"/>
  <c r="Z66" i="14"/>
  <c r="Z54" i="14"/>
  <c r="Z89" i="14"/>
  <c r="Z78" i="14"/>
  <c r="Z79" i="14"/>
  <c r="Z80" i="14"/>
  <c r="Z72" i="14"/>
  <c r="Z28" i="14"/>
  <c r="Z25" i="14"/>
  <c r="Z14" i="14"/>
  <c r="Z39" i="14"/>
  <c r="Z81" i="14"/>
  <c r="Z74" i="14"/>
  <c r="Z75" i="14"/>
  <c r="Z63" i="14"/>
  <c r="Z64" i="14"/>
  <c r="Z65" i="14"/>
  <c r="Z44" i="14"/>
  <c r="Z24" i="14"/>
  <c r="Z41" i="14"/>
  <c r="Z17" i="14"/>
  <c r="Z50" i="14"/>
  <c r="Z30" i="14"/>
  <c r="Z15" i="14"/>
  <c r="Z51" i="14"/>
  <c r="Z43" i="14"/>
  <c r="Z9" i="14"/>
  <c r="Z77" i="14"/>
  <c r="Z70" i="14"/>
  <c r="Z67" i="14"/>
  <c r="Z59" i="14"/>
  <c r="Z60" i="14"/>
  <c r="Z57" i="14"/>
  <c r="Z40" i="14"/>
  <c r="Z20" i="14"/>
  <c r="Z33" i="14"/>
  <c r="Z13" i="14"/>
  <c r="Z46" i="14"/>
  <c r="Z22" i="14"/>
  <c r="Z86" i="14"/>
  <c r="Z83" i="14"/>
  <c r="Z55" i="14"/>
  <c r="Z52" i="14"/>
  <c r="Z36" i="14"/>
  <c r="Z49" i="14"/>
  <c r="Z29" i="14"/>
  <c r="Z38" i="14"/>
  <c r="Z18" i="14"/>
  <c r="Z12" i="14"/>
  <c r="Z73" i="14"/>
  <c r="Z45" i="14"/>
  <c r="Z34" i="14"/>
  <c r="Z35" i="14"/>
  <c r="D176" i="5"/>
  <c r="C176" i="5"/>
  <c r="B33" i="14"/>
  <c r="H33" i="14" s="1"/>
  <c r="R114" i="5"/>
  <c r="R105" i="5"/>
  <c r="R115" i="5"/>
  <c r="Q116" i="5"/>
  <c r="A40" i="5"/>
  <c r="H113" i="5" s="1"/>
  <c r="J138" i="5" s="1"/>
  <c r="V27" i="5"/>
  <c r="B306" i="1"/>
  <c r="W27" i="5"/>
  <c r="D13" i="17" s="1"/>
  <c r="C304" i="1"/>
  <c r="AB240" i="1"/>
  <c r="BQ21" i="5"/>
  <c r="BN21" i="5"/>
  <c r="AH209" i="1"/>
  <c r="Z286" i="1"/>
  <c r="Y288" i="1"/>
  <c r="Y298" i="1"/>
  <c r="Y310" i="1"/>
  <c r="Y304" i="1"/>
  <c r="Y308" i="1"/>
  <c r="Y300" i="1"/>
  <c r="Y290" i="1"/>
  <c r="Y292" i="1"/>
  <c r="Y296" i="1"/>
  <c r="Y302" i="1"/>
  <c r="Y294" i="1"/>
  <c r="Y306" i="1"/>
  <c r="B213" i="1"/>
  <c r="B185" i="1"/>
  <c r="B274" i="1"/>
  <c r="R108" i="5" l="1"/>
  <c r="R110" i="5"/>
  <c r="R111" i="5"/>
  <c r="R107" i="5"/>
  <c r="R104" i="5"/>
  <c r="R106" i="5"/>
  <c r="R112" i="5"/>
  <c r="R109" i="5"/>
  <c r="R116" i="5" s="1"/>
  <c r="AC3" i="14"/>
  <c r="BR21" i="5"/>
  <c r="T100" i="5" s="1"/>
  <c r="T103" i="5" s="1"/>
  <c r="AH148" i="5" s="1"/>
  <c r="BU21" i="5"/>
  <c r="BV21" i="5"/>
  <c r="E176" i="5"/>
  <c r="S101" i="5"/>
  <c r="S109" i="5" s="1"/>
  <c r="AC4" i="14"/>
  <c r="C177" i="5"/>
  <c r="D177" i="5"/>
  <c r="B34" i="14"/>
  <c r="H34" i="14" s="1"/>
  <c r="AB78" i="14"/>
  <c r="AB75" i="14"/>
  <c r="AB84" i="14"/>
  <c r="AB68" i="14"/>
  <c r="AB64" i="14"/>
  <c r="AB89" i="14"/>
  <c r="AB57" i="14"/>
  <c r="AB62" i="14"/>
  <c r="AB49" i="14"/>
  <c r="AB33" i="14"/>
  <c r="AB17" i="14"/>
  <c r="AB46" i="14"/>
  <c r="AB30" i="14"/>
  <c r="AB14" i="14"/>
  <c r="AB47" i="14"/>
  <c r="AB31" i="14"/>
  <c r="AB15" i="14"/>
  <c r="AB48" i="14"/>
  <c r="AB87" i="14"/>
  <c r="AB71" i="14"/>
  <c r="AB80" i="14"/>
  <c r="AB85" i="14"/>
  <c r="AB60" i="14"/>
  <c r="AB73" i="14"/>
  <c r="AB53" i="14"/>
  <c r="AB58" i="14"/>
  <c r="AB45" i="14"/>
  <c r="AB29" i="14"/>
  <c r="AB13" i="14"/>
  <c r="AB42" i="14"/>
  <c r="AB26" i="14"/>
  <c r="AB59" i="14"/>
  <c r="AB43" i="14"/>
  <c r="AB27" i="14"/>
  <c r="AB86" i="14"/>
  <c r="AB83" i="14"/>
  <c r="AB67" i="14"/>
  <c r="AB76" i="14"/>
  <c r="AB81" i="14"/>
  <c r="AB56" i="14"/>
  <c r="AB65" i="14"/>
  <c r="AB74" i="14"/>
  <c r="AB54" i="14"/>
  <c r="AB41" i="14"/>
  <c r="AB25" i="14"/>
  <c r="AB77" i="14"/>
  <c r="AB38" i="14"/>
  <c r="AB22" i="14"/>
  <c r="AB55" i="14"/>
  <c r="AB39" i="14"/>
  <c r="AB23" i="14"/>
  <c r="AB8" i="14"/>
  <c r="AB12" i="14"/>
  <c r="AB88" i="14"/>
  <c r="AB61" i="14"/>
  <c r="AB21" i="14"/>
  <c r="AB51" i="14"/>
  <c r="AB7" i="14"/>
  <c r="AB11" i="14"/>
  <c r="AB72" i="14"/>
  <c r="AB66" i="14"/>
  <c r="AB50" i="14"/>
  <c r="AB35" i="14"/>
  <c r="AB82" i="14"/>
  <c r="AB70" i="14"/>
  <c r="AB69" i="14"/>
  <c r="AB34" i="14"/>
  <c r="AB19" i="14"/>
  <c r="AB44" i="14"/>
  <c r="AB18" i="14"/>
  <c r="AB28" i="14"/>
  <c r="AB6" i="14"/>
  <c r="AB10" i="14"/>
  <c r="AB40" i="14"/>
  <c r="AB79" i="14"/>
  <c r="AB32" i="14"/>
  <c r="AB37" i="14"/>
  <c r="AB24" i="14"/>
  <c r="AB9" i="14"/>
  <c r="AB36" i="14"/>
  <c r="AB16" i="14"/>
  <c r="AB52" i="14"/>
  <c r="AB20" i="14"/>
  <c r="AB63" i="14"/>
  <c r="S177" i="5"/>
  <c r="C34" i="14" s="1"/>
  <c r="D123" i="7"/>
  <c r="X77" i="15"/>
  <c r="B179" i="5"/>
  <c r="G178" i="5"/>
  <c r="F178" i="5"/>
  <c r="R178" i="5"/>
  <c r="M178" i="5"/>
  <c r="J178" i="5"/>
  <c r="N178" i="5"/>
  <c r="Q178" i="5"/>
  <c r="P178" i="5"/>
  <c r="H178" i="5"/>
  <c r="K178" i="5"/>
  <c r="I178" i="5"/>
  <c r="O178" i="5"/>
  <c r="L178" i="5"/>
  <c r="S108" i="5"/>
  <c r="S114" i="5"/>
  <c r="S105" i="5"/>
  <c r="S107" i="5"/>
  <c r="S110" i="5"/>
  <c r="S104" i="5"/>
  <c r="S111" i="5"/>
  <c r="S112" i="5"/>
  <c r="S106" i="5"/>
  <c r="A41" i="5"/>
  <c r="H114" i="5" s="1"/>
  <c r="J139" i="5" s="1"/>
  <c r="X27" i="5"/>
  <c r="C306" i="1"/>
  <c r="B308" i="1"/>
  <c r="Y27" i="5"/>
  <c r="D14" i="17" s="1"/>
  <c r="AH211" i="1"/>
  <c r="BW21" i="5"/>
  <c r="BT21" i="5"/>
  <c r="AD240" i="1"/>
  <c r="B276" i="1"/>
  <c r="AW18" i="5"/>
  <c r="C15" i="17" s="1"/>
  <c r="AA286" i="1"/>
  <c r="Z288" i="1"/>
  <c r="Z306" i="1"/>
  <c r="Z296" i="1"/>
  <c r="Z304" i="1"/>
  <c r="Z298" i="1"/>
  <c r="Z310" i="1"/>
  <c r="Z302" i="1"/>
  <c r="Z308" i="1"/>
  <c r="Z300" i="1"/>
  <c r="Z290" i="1"/>
  <c r="Z292" i="1"/>
  <c r="Z294" i="1"/>
  <c r="AE3" i="14" l="1"/>
  <c r="S115" i="5"/>
  <c r="S113" i="5"/>
  <c r="E177" i="5"/>
  <c r="T101" i="5"/>
  <c r="AE4" i="14"/>
  <c r="S178" i="5"/>
  <c r="C35" i="14" s="1"/>
  <c r="B180" i="5"/>
  <c r="G179" i="5"/>
  <c r="F179" i="5"/>
  <c r="R179" i="5"/>
  <c r="Q179" i="5"/>
  <c r="H179" i="5"/>
  <c r="N179" i="5"/>
  <c r="L179" i="5"/>
  <c r="I179" i="5"/>
  <c r="J179" i="5"/>
  <c r="K179" i="5"/>
  <c r="P179" i="5"/>
  <c r="M179" i="5"/>
  <c r="O179" i="5"/>
  <c r="AD64" i="14"/>
  <c r="AD49" i="14"/>
  <c r="AD13" i="14"/>
  <c r="AD9" i="14"/>
  <c r="AD33" i="14"/>
  <c r="AD75" i="14"/>
  <c r="AD76" i="14"/>
  <c r="AD85" i="14"/>
  <c r="AD69" i="14"/>
  <c r="AD65" i="14"/>
  <c r="AD74" i="14"/>
  <c r="AD54" i="14"/>
  <c r="AD55" i="14"/>
  <c r="AD87" i="14"/>
  <c r="AD84" i="14"/>
  <c r="AD89" i="14"/>
  <c r="AD86" i="14"/>
  <c r="AD57" i="14"/>
  <c r="AD58" i="14"/>
  <c r="AD51" i="14"/>
  <c r="AD42" i="14"/>
  <c r="AD26" i="14"/>
  <c r="AD52" i="14"/>
  <c r="AD35" i="14"/>
  <c r="AD19" i="14"/>
  <c r="AD56" i="14"/>
  <c r="AD36" i="14"/>
  <c r="AD20" i="14"/>
  <c r="AD29" i="14"/>
  <c r="AD83" i="14"/>
  <c r="AD80" i="14"/>
  <c r="AD81" i="14"/>
  <c r="AD82" i="14"/>
  <c r="AD53" i="14"/>
  <c r="AD67" i="14"/>
  <c r="AD78" i="14"/>
  <c r="AD38" i="14"/>
  <c r="AD22" i="14"/>
  <c r="AD47" i="14"/>
  <c r="AD31" i="14"/>
  <c r="AD15" i="14"/>
  <c r="AD48" i="14"/>
  <c r="AD32" i="14"/>
  <c r="AD16" i="14"/>
  <c r="AD79" i="14"/>
  <c r="AD72" i="14"/>
  <c r="AD77" i="14"/>
  <c r="AD71" i="14"/>
  <c r="AD66" i="14"/>
  <c r="AD63" i="14"/>
  <c r="AD50" i="14"/>
  <c r="AD34" i="14"/>
  <c r="AD18" i="14"/>
  <c r="AD43" i="14"/>
  <c r="AD27" i="14"/>
  <c r="AD70" i="14"/>
  <c r="AD44" i="14"/>
  <c r="AD28" i="14"/>
  <c r="AD12" i="14"/>
  <c r="AD73" i="14"/>
  <c r="AD46" i="14"/>
  <c r="AD23" i="14"/>
  <c r="AD45" i="14"/>
  <c r="AD17" i="14"/>
  <c r="AD61" i="14"/>
  <c r="AD30" i="14"/>
  <c r="AD60" i="14"/>
  <c r="AD62" i="14"/>
  <c r="AD10" i="14"/>
  <c r="AD59" i="14"/>
  <c r="AD24" i="14"/>
  <c r="AD88" i="14"/>
  <c r="AD14" i="14"/>
  <c r="AD8" i="14"/>
  <c r="AD21" i="14"/>
  <c r="AD68" i="14"/>
  <c r="AD39" i="14"/>
  <c r="AD7" i="14"/>
  <c r="AD25" i="14"/>
  <c r="AD41" i="14"/>
  <c r="AD6" i="14"/>
  <c r="AD37" i="14"/>
  <c r="AD40" i="14"/>
  <c r="AD11" i="14"/>
  <c r="D125" i="7"/>
  <c r="X78" i="15"/>
  <c r="B35" i="14"/>
  <c r="H35" i="14" s="1"/>
  <c r="D178" i="5"/>
  <c r="C178" i="5"/>
  <c r="F108" i="5"/>
  <c r="F105" i="5"/>
  <c r="H151" i="5" s="1"/>
  <c r="F104" i="5"/>
  <c r="F113" i="5"/>
  <c r="F107" i="5"/>
  <c r="F111" i="5"/>
  <c r="F110" i="5"/>
  <c r="F115" i="5"/>
  <c r="F114" i="5"/>
  <c r="F112" i="5"/>
  <c r="F109" i="5"/>
  <c r="F106" i="5"/>
  <c r="I152" i="5" s="1"/>
  <c r="T115" i="5"/>
  <c r="U115" i="5" s="1"/>
  <c r="U127" i="7" s="1"/>
  <c r="AC127" i="7" s="1"/>
  <c r="T110" i="5"/>
  <c r="U110" i="5" s="1"/>
  <c r="U117" i="7" s="1"/>
  <c r="AC117" i="7" s="1"/>
  <c r="T108" i="5"/>
  <c r="U108" i="5" s="1"/>
  <c r="U113" i="7" s="1"/>
  <c r="AC113" i="7" s="1"/>
  <c r="T111" i="5"/>
  <c r="U111" i="5" s="1"/>
  <c r="U119" i="7" s="1"/>
  <c r="AC119" i="7" s="1"/>
  <c r="T106" i="5"/>
  <c r="U106" i="5" s="1"/>
  <c r="U109" i="7" s="1"/>
  <c r="AC109" i="7" s="1"/>
  <c r="T113" i="5"/>
  <c r="U113" i="5" s="1"/>
  <c r="U123" i="7" s="1"/>
  <c r="AC123" i="7" s="1"/>
  <c r="T104" i="5"/>
  <c r="T107" i="5"/>
  <c r="U107" i="5" s="1"/>
  <c r="U111" i="7" s="1"/>
  <c r="AC111" i="7" s="1"/>
  <c r="T109" i="5"/>
  <c r="U109" i="5" s="1"/>
  <c r="U115" i="7" s="1"/>
  <c r="AC115" i="7" s="1"/>
  <c r="T114" i="5"/>
  <c r="U114" i="5" s="1"/>
  <c r="U125" i="7" s="1"/>
  <c r="AC125" i="7" s="1"/>
  <c r="T105" i="5"/>
  <c r="U105" i="5" s="1"/>
  <c r="U107" i="7" s="1"/>
  <c r="AC107" i="7" s="1"/>
  <c r="T112" i="5"/>
  <c r="U112" i="5" s="1"/>
  <c r="U121" i="7" s="1"/>
  <c r="AC121" i="7" s="1"/>
  <c r="S116" i="5"/>
  <c r="Z27" i="5"/>
  <c r="A42" i="5"/>
  <c r="H115" i="5" s="1"/>
  <c r="J140" i="5" s="1"/>
  <c r="B310" i="1"/>
  <c r="AA27" i="5"/>
  <c r="D15" i="17" s="1"/>
  <c r="C308" i="1"/>
  <c r="AF240" i="1"/>
  <c r="AH213" i="1"/>
  <c r="AH187" i="1" s="1"/>
  <c r="AF71" i="7" s="1"/>
  <c r="E89" i="5" s="1"/>
  <c r="AB286" i="1"/>
  <c r="AB306" i="1" s="1"/>
  <c r="AA288" i="1"/>
  <c r="AA308" i="1"/>
  <c r="AA300" i="1"/>
  <c r="AA302" i="1"/>
  <c r="AA306" i="1"/>
  <c r="AA310" i="1"/>
  <c r="AA290" i="1"/>
  <c r="AA292" i="1"/>
  <c r="AA294" i="1"/>
  <c r="AA296" i="1"/>
  <c r="AA304" i="1"/>
  <c r="AA298" i="1"/>
  <c r="O158" i="5" l="1"/>
  <c r="O160" i="5"/>
  <c r="O163" i="5"/>
  <c r="O161" i="5"/>
  <c r="O162" i="5"/>
  <c r="O159" i="5"/>
  <c r="O164" i="5"/>
  <c r="O165" i="5"/>
  <c r="N159" i="5"/>
  <c r="N161" i="5"/>
  <c r="N158" i="5"/>
  <c r="N162" i="5"/>
  <c r="N157" i="5"/>
  <c r="N160" i="5"/>
  <c r="N163" i="5"/>
  <c r="E178" i="5"/>
  <c r="D179" i="5"/>
  <c r="C179" i="5"/>
  <c r="B36" i="14"/>
  <c r="H36" i="14" s="1"/>
  <c r="AF14" i="14"/>
  <c r="E14" i="14" s="1"/>
  <c r="AF10" i="14"/>
  <c r="E10" i="14" s="1"/>
  <c r="AF6" i="14"/>
  <c r="E6" i="14" s="1"/>
  <c r="F6" i="14" s="1"/>
  <c r="AF34" i="14"/>
  <c r="E34" i="14" s="1"/>
  <c r="AF46" i="14"/>
  <c r="E46" i="14" s="1"/>
  <c r="AF50" i="14"/>
  <c r="E50" i="14" s="1"/>
  <c r="AF30" i="14"/>
  <c r="E30" i="14" s="1"/>
  <c r="AF9" i="14"/>
  <c r="E9" i="14" s="1"/>
  <c r="AF84" i="14"/>
  <c r="E84" i="14" s="1"/>
  <c r="AF85" i="14"/>
  <c r="E85" i="14" s="1"/>
  <c r="AF69" i="14"/>
  <c r="E69" i="14" s="1"/>
  <c r="AF74" i="14"/>
  <c r="E74" i="14" s="1"/>
  <c r="AF72" i="14"/>
  <c r="E72" i="14" s="1"/>
  <c r="AF54" i="14"/>
  <c r="E54" i="14" s="1"/>
  <c r="AF55" i="14"/>
  <c r="E55" i="14" s="1"/>
  <c r="AF60" i="14"/>
  <c r="E60" i="14" s="1"/>
  <c r="AF71" i="14"/>
  <c r="E71" i="14" s="1"/>
  <c r="AF35" i="14"/>
  <c r="E35" i="14" s="1"/>
  <c r="AF19" i="14"/>
  <c r="E19" i="14" s="1"/>
  <c r="AF44" i="14"/>
  <c r="E44" i="14" s="1"/>
  <c r="AF28" i="14"/>
  <c r="E28" i="14" s="1"/>
  <c r="AF12" i="14"/>
  <c r="E12" i="14" s="1"/>
  <c r="AF49" i="14"/>
  <c r="E49" i="14" s="1"/>
  <c r="AF33" i="14"/>
  <c r="E33" i="14" s="1"/>
  <c r="AF17" i="14"/>
  <c r="E17" i="14" s="1"/>
  <c r="AF65" i="14"/>
  <c r="E65" i="14" s="1"/>
  <c r="AF22" i="14"/>
  <c r="E22" i="14" s="1"/>
  <c r="AF38" i="14"/>
  <c r="E38" i="14" s="1"/>
  <c r="AF58" i="14"/>
  <c r="E58" i="14" s="1"/>
  <c r="AF15" i="14"/>
  <c r="E15" i="14" s="1"/>
  <c r="AF45" i="14"/>
  <c r="AF26" i="14"/>
  <c r="E26" i="14" s="1"/>
  <c r="AF88" i="14"/>
  <c r="E88" i="14" s="1"/>
  <c r="AF81" i="14"/>
  <c r="E81" i="14" s="1"/>
  <c r="AF82" i="14"/>
  <c r="E82" i="14" s="1"/>
  <c r="AF83" i="14"/>
  <c r="E83" i="14" s="1"/>
  <c r="AF67" i="14"/>
  <c r="E67" i="14" s="1"/>
  <c r="AF68" i="14"/>
  <c r="E68" i="14" s="1"/>
  <c r="AF75" i="14"/>
  <c r="E75" i="14" s="1"/>
  <c r="AF31" i="14"/>
  <c r="E31" i="14" s="1"/>
  <c r="AF53" i="14"/>
  <c r="E53" i="14" s="1"/>
  <c r="AF32" i="14"/>
  <c r="E32" i="14" s="1"/>
  <c r="AF79" i="14"/>
  <c r="E79" i="14" s="1"/>
  <c r="AF41" i="14"/>
  <c r="E41" i="14" s="1"/>
  <c r="AF21" i="14"/>
  <c r="E21" i="14" s="1"/>
  <c r="AF8" i="14"/>
  <c r="E8" i="14" s="1"/>
  <c r="AF80" i="14"/>
  <c r="E80" i="14" s="1"/>
  <c r="AF77" i="14"/>
  <c r="E77" i="14" s="1"/>
  <c r="AF78" i="14"/>
  <c r="E78" i="14" s="1"/>
  <c r="AF66" i="14"/>
  <c r="E66" i="14" s="1"/>
  <c r="AF63" i="14"/>
  <c r="E63" i="14" s="1"/>
  <c r="AF64" i="14"/>
  <c r="E64" i="14" s="1"/>
  <c r="AF47" i="14"/>
  <c r="E47" i="14" s="1"/>
  <c r="AF27" i="14"/>
  <c r="E27" i="14" s="1"/>
  <c r="AF48" i="14"/>
  <c r="E48" i="14" s="1"/>
  <c r="AF24" i="14"/>
  <c r="E24" i="14" s="1"/>
  <c r="AF61" i="14"/>
  <c r="E61" i="14" s="1"/>
  <c r="AF37" i="14"/>
  <c r="E37" i="14" s="1"/>
  <c r="AF13" i="14"/>
  <c r="E13" i="14" s="1"/>
  <c r="AF11" i="14"/>
  <c r="E11" i="14" s="1"/>
  <c r="AF76" i="14"/>
  <c r="E76" i="14" s="1"/>
  <c r="AF73" i="14"/>
  <c r="E73" i="14" s="1"/>
  <c r="AF70" i="14"/>
  <c r="E70" i="14" s="1"/>
  <c r="AF62" i="14"/>
  <c r="E62" i="14" s="1"/>
  <c r="AF59" i="14"/>
  <c r="E59" i="14" s="1"/>
  <c r="AF56" i="14"/>
  <c r="E56" i="14" s="1"/>
  <c r="AF43" i="14"/>
  <c r="E43" i="14" s="1"/>
  <c r="AF23" i="14"/>
  <c r="E23" i="14" s="1"/>
  <c r="AF40" i="14"/>
  <c r="E40" i="14" s="1"/>
  <c r="AF20" i="14"/>
  <c r="E20" i="14" s="1"/>
  <c r="AF57" i="14"/>
  <c r="E57" i="14" s="1"/>
  <c r="AF29" i="14"/>
  <c r="E29" i="14" s="1"/>
  <c r="AF89" i="14"/>
  <c r="E89" i="14" s="1"/>
  <c r="AF86" i="14"/>
  <c r="E86" i="14" s="1"/>
  <c r="AF87" i="14"/>
  <c r="E87" i="14" s="1"/>
  <c r="AF51" i="14"/>
  <c r="E51" i="14" s="1"/>
  <c r="AF52" i="14"/>
  <c r="E52" i="14" s="1"/>
  <c r="AF39" i="14"/>
  <c r="E39" i="14" s="1"/>
  <c r="AF36" i="14"/>
  <c r="E36" i="14" s="1"/>
  <c r="AF16" i="14"/>
  <c r="E16" i="14" s="1"/>
  <c r="AF25" i="14"/>
  <c r="E25" i="14" s="1"/>
  <c r="AF42" i="14"/>
  <c r="E42" i="14" s="1"/>
  <c r="AF18" i="14"/>
  <c r="E18" i="14" s="1"/>
  <c r="AF7" i="14"/>
  <c r="E7" i="14" s="1"/>
  <c r="M156" i="5"/>
  <c r="M157" i="5"/>
  <c r="M161" i="5"/>
  <c r="M159" i="5"/>
  <c r="M158" i="5"/>
  <c r="M160" i="5"/>
  <c r="D127" i="7"/>
  <c r="X79" i="15"/>
  <c r="Q163" i="5"/>
  <c r="Q160" i="5"/>
  <c r="Q162" i="5"/>
  <c r="Q161" i="5"/>
  <c r="Q164" i="5"/>
  <c r="Q165" i="5"/>
  <c r="Q166" i="5"/>
  <c r="Q167" i="5"/>
  <c r="Q168" i="5"/>
  <c r="Q169" i="5"/>
  <c r="J155" i="5"/>
  <c r="J153" i="5"/>
  <c r="J154" i="5"/>
  <c r="K157" i="5"/>
  <c r="K154" i="5"/>
  <c r="K155" i="5"/>
  <c r="K156" i="5"/>
  <c r="E45" i="14"/>
  <c r="S179" i="5"/>
  <c r="C36" i="14" s="1"/>
  <c r="L158" i="5"/>
  <c r="L155" i="5"/>
  <c r="L159" i="5"/>
  <c r="L156" i="5"/>
  <c r="L157" i="5"/>
  <c r="I153" i="5"/>
  <c r="R161" i="5"/>
  <c r="R162" i="5"/>
  <c r="R163" i="5"/>
  <c r="R164" i="5"/>
  <c r="R165" i="5"/>
  <c r="R166" i="5"/>
  <c r="R167" i="5"/>
  <c r="R168" i="5"/>
  <c r="R169" i="5"/>
  <c r="R170" i="5"/>
  <c r="S170" i="5" s="1"/>
  <c r="C27" i="14" s="1"/>
  <c r="R171" i="5"/>
  <c r="S171" i="5" s="1"/>
  <c r="C28" i="14" s="1"/>
  <c r="P163" i="5"/>
  <c r="P160" i="5"/>
  <c r="P159" i="5"/>
  <c r="P164" i="5"/>
  <c r="P161" i="5"/>
  <c r="P162" i="5"/>
  <c r="P165" i="5"/>
  <c r="P166" i="5"/>
  <c r="P167" i="5"/>
  <c r="B181" i="5"/>
  <c r="G180" i="5"/>
  <c r="F180" i="5"/>
  <c r="R180" i="5"/>
  <c r="P180" i="5"/>
  <c r="M180" i="5"/>
  <c r="N180" i="5"/>
  <c r="H180" i="5"/>
  <c r="K180" i="5"/>
  <c r="L180" i="5"/>
  <c r="Q180" i="5"/>
  <c r="O180" i="5"/>
  <c r="I180" i="5"/>
  <c r="J180" i="5"/>
  <c r="H140" i="5"/>
  <c r="R160" i="5"/>
  <c r="H139" i="5"/>
  <c r="Q159" i="5"/>
  <c r="H138" i="5"/>
  <c r="P158" i="5"/>
  <c r="H137" i="5"/>
  <c r="O157" i="5"/>
  <c r="H136" i="5"/>
  <c r="N156" i="5"/>
  <c r="H135" i="5"/>
  <c r="M155" i="5"/>
  <c r="H134" i="5"/>
  <c r="L154" i="5"/>
  <c r="H133" i="5"/>
  <c r="K153" i="5"/>
  <c r="H132" i="5"/>
  <c r="J152" i="5"/>
  <c r="H131" i="5"/>
  <c r="I151" i="5"/>
  <c r="S151" i="5" s="1"/>
  <c r="C8" i="14" s="1"/>
  <c r="H130" i="5"/>
  <c r="H150" i="5"/>
  <c r="S150" i="5" s="1"/>
  <c r="C7" i="14" s="1"/>
  <c r="H129" i="5"/>
  <c r="G149" i="5"/>
  <c r="S149" i="5" s="1"/>
  <c r="C6" i="14" s="1"/>
  <c r="G108" i="5"/>
  <c r="G106" i="5"/>
  <c r="G105" i="5"/>
  <c r="G113" i="5"/>
  <c r="G114" i="5"/>
  <c r="G112" i="5"/>
  <c r="G115" i="5"/>
  <c r="G109" i="5"/>
  <c r="G110" i="5"/>
  <c r="G107" i="5"/>
  <c r="G111" i="5"/>
  <c r="F116" i="5"/>
  <c r="T116" i="5"/>
  <c r="U104" i="5"/>
  <c r="G104" i="5" s="1"/>
  <c r="C310" i="1"/>
  <c r="N63" i="1"/>
  <c r="AC286" i="1"/>
  <c r="AC306" i="1" s="1"/>
  <c r="AB288" i="1"/>
  <c r="AB292" i="1"/>
  <c r="AB294" i="1"/>
  <c r="AB302" i="1"/>
  <c r="AB298" i="1"/>
  <c r="AB296" i="1"/>
  <c r="AB310" i="1"/>
  <c r="AB300" i="1"/>
  <c r="AB304" i="1"/>
  <c r="AB308" i="1"/>
  <c r="AB290" i="1"/>
  <c r="O142" i="5" l="1"/>
  <c r="L142" i="5"/>
  <c r="N142" i="5"/>
  <c r="K142" i="5"/>
  <c r="P142" i="5"/>
  <c r="M142" i="5"/>
  <c r="Q142" i="5"/>
  <c r="S153" i="5"/>
  <c r="C10" i="14" s="1"/>
  <c r="S155" i="5"/>
  <c r="C12" i="14" s="1"/>
  <c r="S157" i="5"/>
  <c r="C14" i="14" s="1"/>
  <c r="S160" i="5"/>
  <c r="C17" i="14" s="1"/>
  <c r="S152" i="5"/>
  <c r="C9" i="14" s="1"/>
  <c r="S154" i="5"/>
  <c r="C11" i="14" s="1"/>
  <c r="S156" i="5"/>
  <c r="C13" i="14" s="1"/>
  <c r="S158" i="5"/>
  <c r="C15" i="14" s="1"/>
  <c r="S167" i="5"/>
  <c r="C24" i="14" s="1"/>
  <c r="F7" i="14"/>
  <c r="F8" i="14" s="1"/>
  <c r="F9" i="14" s="1"/>
  <c r="F10" i="14" s="1"/>
  <c r="F11" i="14" s="1"/>
  <c r="F12" i="14" s="1"/>
  <c r="F13" i="14" s="1"/>
  <c r="F14" i="14" s="1"/>
  <c r="F15" i="14" s="1"/>
  <c r="F16" i="14" s="1"/>
  <c r="F17" i="14" s="1"/>
  <c r="F18" i="14" s="1"/>
  <c r="F19" i="14" s="1"/>
  <c r="F20" i="14" s="1"/>
  <c r="F21" i="14" s="1"/>
  <c r="F22" i="14" s="1"/>
  <c r="F23" i="14" s="1"/>
  <c r="F24" i="14" s="1"/>
  <c r="F25" i="14" s="1"/>
  <c r="F26" i="14" s="1"/>
  <c r="F27" i="14" s="1"/>
  <c r="F28" i="14" s="1"/>
  <c r="F29" i="14" s="1"/>
  <c r="F30" i="14" s="1"/>
  <c r="F31" i="14" s="1"/>
  <c r="F32" i="14" s="1"/>
  <c r="F33" i="14" s="1"/>
  <c r="F34" i="14" s="1"/>
  <c r="F35" i="14" s="1"/>
  <c r="F36" i="14" s="1"/>
  <c r="F37" i="14" s="1"/>
  <c r="F38" i="14" s="1"/>
  <c r="F39" i="14" s="1"/>
  <c r="F40" i="14" s="1"/>
  <c r="F41" i="14" s="1"/>
  <c r="F42" i="14" s="1"/>
  <c r="F43" i="14" s="1"/>
  <c r="F44" i="14" s="1"/>
  <c r="F45" i="14" s="1"/>
  <c r="F46" i="14" s="1"/>
  <c r="F47" i="14" s="1"/>
  <c r="F48" i="14" s="1"/>
  <c r="F49" i="14" s="1"/>
  <c r="F50" i="14" s="1"/>
  <c r="F51" i="14" s="1"/>
  <c r="F52" i="14" s="1"/>
  <c r="F53" i="14" s="1"/>
  <c r="F54" i="14" s="1"/>
  <c r="F55" i="14" s="1"/>
  <c r="F56" i="14" s="1"/>
  <c r="F57" i="14" s="1"/>
  <c r="F58" i="14" s="1"/>
  <c r="F59" i="14" s="1"/>
  <c r="F60" i="14" s="1"/>
  <c r="F61" i="14" s="1"/>
  <c r="F62" i="14" s="1"/>
  <c r="F63" i="14" s="1"/>
  <c r="F64" i="14" s="1"/>
  <c r="F65" i="14" s="1"/>
  <c r="F66" i="14" s="1"/>
  <c r="F67" i="14" s="1"/>
  <c r="F68" i="14" s="1"/>
  <c r="F69" i="14" s="1"/>
  <c r="F70" i="14" s="1"/>
  <c r="F71" i="14" s="1"/>
  <c r="F72" i="14" s="1"/>
  <c r="F73" i="14" s="1"/>
  <c r="F74" i="14" s="1"/>
  <c r="F75" i="14" s="1"/>
  <c r="F76" i="14" s="1"/>
  <c r="F77" i="14" s="1"/>
  <c r="F78" i="14" s="1"/>
  <c r="F79" i="14" s="1"/>
  <c r="F80" i="14" s="1"/>
  <c r="F81" i="14" s="1"/>
  <c r="F82" i="14" s="1"/>
  <c r="F83" i="14" s="1"/>
  <c r="F84" i="14" s="1"/>
  <c r="F85" i="14" s="1"/>
  <c r="F86" i="14" s="1"/>
  <c r="F87" i="14" s="1"/>
  <c r="F88" i="14" s="1"/>
  <c r="F89" i="14" s="1"/>
  <c r="B37" i="14"/>
  <c r="H37" i="14" s="1"/>
  <c r="C180" i="5"/>
  <c r="D180" i="5"/>
  <c r="S169" i="5"/>
  <c r="C26" i="14" s="1"/>
  <c r="S163" i="5"/>
  <c r="C20" i="14" s="1"/>
  <c r="S164" i="5"/>
  <c r="C21" i="14" s="1"/>
  <c r="S159" i="5"/>
  <c r="C16" i="14" s="1"/>
  <c r="S180" i="5"/>
  <c r="C37" i="14" s="1"/>
  <c r="S166" i="5"/>
  <c r="C23" i="14" s="1"/>
  <c r="S168" i="5"/>
  <c r="C25" i="14" s="1"/>
  <c r="B182" i="5"/>
  <c r="G181" i="5"/>
  <c r="F181" i="5"/>
  <c r="R181" i="5"/>
  <c r="H181" i="5"/>
  <c r="I181" i="5"/>
  <c r="N181" i="5"/>
  <c r="P181" i="5"/>
  <c r="L181" i="5"/>
  <c r="Q181" i="5"/>
  <c r="M181" i="5"/>
  <c r="O181" i="5"/>
  <c r="K181" i="5"/>
  <c r="J181" i="5"/>
  <c r="S162" i="5"/>
  <c r="C19" i="14" s="1"/>
  <c r="S161" i="5"/>
  <c r="C18" i="14" s="1"/>
  <c r="E179" i="5"/>
  <c r="S165" i="5"/>
  <c r="C22" i="14" s="1"/>
  <c r="T149" i="5"/>
  <c r="D6" i="14" s="1"/>
  <c r="W63" i="1"/>
  <c r="N73" i="7" s="1"/>
  <c r="G89" i="5" s="1"/>
  <c r="N71" i="7"/>
  <c r="AC131" i="7" s="1"/>
  <c r="U116" i="5"/>
  <c r="G116" i="5" s="1"/>
  <c r="U105" i="7"/>
  <c r="AD286" i="1"/>
  <c r="AD306" i="1" s="1"/>
  <c r="AC288" i="1"/>
  <c r="AC296" i="1"/>
  <c r="AC290" i="1"/>
  <c r="AC298" i="1"/>
  <c r="AC310" i="1"/>
  <c r="AC304" i="1"/>
  <c r="AC308" i="1"/>
  <c r="AC294" i="1"/>
  <c r="AC300" i="1"/>
  <c r="AC292" i="1"/>
  <c r="AC302" i="1"/>
  <c r="E180" i="5" l="1"/>
  <c r="R142" i="5"/>
  <c r="S142" i="5" s="1"/>
  <c r="C85" i="10"/>
  <c r="C83" i="10" s="1"/>
  <c r="C36" i="10"/>
  <c r="D89" i="5"/>
  <c r="C181" i="5"/>
  <c r="D181" i="5"/>
  <c r="B38" i="14"/>
  <c r="H38" i="14" s="1"/>
  <c r="S181" i="5"/>
  <c r="C38" i="14" s="1"/>
  <c r="B183" i="5"/>
  <c r="G182" i="5"/>
  <c r="F182" i="5"/>
  <c r="R182" i="5"/>
  <c r="K182" i="5"/>
  <c r="N182" i="5"/>
  <c r="M182" i="5"/>
  <c r="J182" i="5"/>
  <c r="P182" i="5"/>
  <c r="H182" i="5"/>
  <c r="L182" i="5"/>
  <c r="Q182" i="5"/>
  <c r="O182" i="5"/>
  <c r="I182" i="5"/>
  <c r="T150" i="5"/>
  <c r="D7" i="14" s="1"/>
  <c r="AG335" i="1"/>
  <c r="U129" i="7"/>
  <c r="AC129" i="7" s="1"/>
  <c r="AG129" i="7" s="1"/>
  <c r="AC105" i="7"/>
  <c r="AE286" i="1"/>
  <c r="AE306" i="1" s="1"/>
  <c r="AD288" i="1"/>
  <c r="AD308" i="1"/>
  <c r="AD302" i="1"/>
  <c r="AD294" i="1"/>
  <c r="AD296" i="1"/>
  <c r="AD290" i="1"/>
  <c r="AD300" i="1"/>
  <c r="AD298" i="1"/>
  <c r="AD310" i="1"/>
  <c r="AD304" i="1"/>
  <c r="AD292" i="1"/>
  <c r="C44" i="10" l="1"/>
  <c r="C45" i="10" s="1"/>
  <c r="J143" i="5"/>
  <c r="G12" i="5"/>
  <c r="AG331" i="1"/>
  <c r="N75" i="7" s="1"/>
  <c r="H89" i="5" s="1"/>
  <c r="D182" i="5"/>
  <c r="C182" i="5"/>
  <c r="B39" i="14"/>
  <c r="H39" i="14" s="1"/>
  <c r="S182" i="5"/>
  <c r="C39" i="14" s="1"/>
  <c r="B184" i="5"/>
  <c r="G183" i="5"/>
  <c r="F183" i="5"/>
  <c r="R183" i="5"/>
  <c r="M183" i="5"/>
  <c r="P183" i="5"/>
  <c r="K183" i="5"/>
  <c r="H183" i="5"/>
  <c r="N183" i="5"/>
  <c r="L183" i="5"/>
  <c r="O183" i="5"/>
  <c r="I183" i="5"/>
  <c r="Q183" i="5"/>
  <c r="J183" i="5"/>
  <c r="E181" i="5"/>
  <c r="T151" i="5"/>
  <c r="D8" i="14" s="1"/>
  <c r="AF286" i="1"/>
  <c r="AF306" i="1" s="1"/>
  <c r="AE288" i="1"/>
  <c r="AE290" i="1"/>
  <c r="AE302" i="1"/>
  <c r="AE294" i="1"/>
  <c r="AE300" i="1"/>
  <c r="AE304" i="1"/>
  <c r="AE298" i="1"/>
  <c r="AE308" i="1"/>
  <c r="AE310" i="1"/>
  <c r="AE292" i="1"/>
  <c r="AE296" i="1"/>
  <c r="P143" i="5" l="1"/>
  <c r="F145" i="7" s="1"/>
  <c r="O143" i="5"/>
  <c r="F143" i="7" s="1"/>
  <c r="M143" i="5"/>
  <c r="F139" i="7" s="1"/>
  <c r="K143" i="5"/>
  <c r="N143" i="5"/>
  <c r="F141" i="7" s="1"/>
  <c r="L143" i="5"/>
  <c r="F137" i="7" s="1"/>
  <c r="Q143" i="5"/>
  <c r="F147" i="7" s="1"/>
  <c r="E182" i="5"/>
  <c r="C183" i="5"/>
  <c r="B40" i="14"/>
  <c r="H40" i="14" s="1"/>
  <c r="D183" i="5"/>
  <c r="S183" i="5"/>
  <c r="C40" i="14" s="1"/>
  <c r="B185" i="5"/>
  <c r="G184" i="5"/>
  <c r="F184" i="5"/>
  <c r="R184" i="5"/>
  <c r="Q184" i="5"/>
  <c r="N184" i="5"/>
  <c r="P184" i="5"/>
  <c r="I184" i="5"/>
  <c r="M184" i="5"/>
  <c r="K184" i="5"/>
  <c r="L184" i="5"/>
  <c r="H184" i="5"/>
  <c r="J184" i="5"/>
  <c r="O184" i="5"/>
  <c r="T152" i="5"/>
  <c r="D9" i="14" s="1"/>
  <c r="AG286" i="1"/>
  <c r="AG306" i="1" s="1"/>
  <c r="AF288" i="1"/>
  <c r="AF296" i="1"/>
  <c r="AF304" i="1"/>
  <c r="AF292" i="1"/>
  <c r="AF302" i="1"/>
  <c r="AF290" i="1"/>
  <c r="AF298" i="1"/>
  <c r="AF300" i="1"/>
  <c r="AF308" i="1"/>
  <c r="AF294" i="1"/>
  <c r="AF310" i="1"/>
  <c r="F149" i="7" l="1"/>
  <c r="O149" i="7" s="1"/>
  <c r="F135" i="7"/>
  <c r="R143" i="5"/>
  <c r="S143" i="5" s="1"/>
  <c r="D184" i="5"/>
  <c r="B41" i="14"/>
  <c r="H41" i="14" s="1"/>
  <c r="C184" i="5"/>
  <c r="E184" i="5" s="1"/>
  <c r="S184" i="5"/>
  <c r="C41" i="14" s="1"/>
  <c r="B186" i="5"/>
  <c r="G185" i="5"/>
  <c r="F185" i="5"/>
  <c r="R185" i="5"/>
  <c r="M185" i="5"/>
  <c r="Q185" i="5"/>
  <c r="I185" i="5"/>
  <c r="J185" i="5"/>
  <c r="H185" i="5"/>
  <c r="P185" i="5"/>
  <c r="L185" i="5"/>
  <c r="N185" i="5"/>
  <c r="O185" i="5"/>
  <c r="K185" i="5"/>
  <c r="E183" i="5"/>
  <c r="T153" i="5"/>
  <c r="D10" i="14" s="1"/>
  <c r="AG310" i="1"/>
  <c r="AG302" i="1"/>
  <c r="AG294" i="1"/>
  <c r="AH286" i="1"/>
  <c r="AH306" i="1" s="1"/>
  <c r="AG288" i="1"/>
  <c r="AG308" i="1"/>
  <c r="AG300" i="1"/>
  <c r="AG292" i="1"/>
  <c r="AG298" i="1"/>
  <c r="AG290" i="1"/>
  <c r="AG304" i="1"/>
  <c r="AG296" i="1"/>
  <c r="B42" i="14" l="1"/>
  <c r="H42" i="14" s="1"/>
  <c r="C185" i="5"/>
  <c r="D185" i="5"/>
  <c r="S185" i="5"/>
  <c r="C42" i="14" s="1"/>
  <c r="B187" i="5"/>
  <c r="G186" i="5"/>
  <c r="F186" i="5"/>
  <c r="R186" i="5"/>
  <c r="Q186" i="5"/>
  <c r="I186" i="5"/>
  <c r="N186" i="5"/>
  <c r="M186" i="5"/>
  <c r="J186" i="5"/>
  <c r="L186" i="5"/>
  <c r="P186" i="5"/>
  <c r="K186" i="5"/>
  <c r="H186" i="5"/>
  <c r="O186" i="5"/>
  <c r="T154" i="5"/>
  <c r="D11" i="14" s="1"/>
  <c r="AH310" i="1"/>
  <c r="AH302" i="1"/>
  <c r="AH294" i="1"/>
  <c r="AH308" i="1"/>
  <c r="AH300" i="1"/>
  <c r="AH292" i="1"/>
  <c r="AI286" i="1"/>
  <c r="AI306" i="1" s="1"/>
  <c r="AH288" i="1"/>
  <c r="AH298" i="1"/>
  <c r="AH290" i="1"/>
  <c r="AH304" i="1"/>
  <c r="AH296" i="1"/>
  <c r="C186" i="5" l="1"/>
  <c r="D186" i="5"/>
  <c r="B43" i="14"/>
  <c r="H43" i="14" s="1"/>
  <c r="S186" i="5"/>
  <c r="C43" i="14" s="1"/>
  <c r="E185" i="5"/>
  <c r="B188" i="5"/>
  <c r="G187" i="5"/>
  <c r="F187" i="5"/>
  <c r="R187" i="5"/>
  <c r="L187" i="5"/>
  <c r="I187" i="5"/>
  <c r="M187" i="5"/>
  <c r="Q187" i="5"/>
  <c r="P187" i="5"/>
  <c r="H187" i="5"/>
  <c r="K187" i="5"/>
  <c r="N187" i="5"/>
  <c r="O187" i="5"/>
  <c r="J187" i="5"/>
  <c r="T155" i="5"/>
  <c r="D12" i="14" s="1"/>
  <c r="AI304" i="1"/>
  <c r="AI296" i="1"/>
  <c r="AI288" i="1"/>
  <c r="AI310" i="1"/>
  <c r="AI302" i="1"/>
  <c r="AI294" i="1"/>
  <c r="AI308" i="1"/>
  <c r="AI292" i="1"/>
  <c r="AI298" i="1"/>
  <c r="AI290" i="1"/>
  <c r="AI300" i="1"/>
  <c r="B44" i="14" l="1"/>
  <c r="H44" i="14" s="1"/>
  <c r="C187" i="5"/>
  <c r="D187" i="5"/>
  <c r="B189" i="5"/>
  <c r="G188" i="5"/>
  <c r="F188" i="5"/>
  <c r="R188" i="5"/>
  <c r="H188" i="5"/>
  <c r="K188" i="5"/>
  <c r="L188" i="5"/>
  <c r="I188" i="5"/>
  <c r="Q188" i="5"/>
  <c r="P188" i="5"/>
  <c r="N188" i="5"/>
  <c r="M188" i="5"/>
  <c r="J188" i="5"/>
  <c r="O188" i="5"/>
  <c r="S187" i="5"/>
  <c r="C44" i="14" s="1"/>
  <c r="E186" i="5"/>
  <c r="T156" i="5"/>
  <c r="D13" i="14" s="1"/>
  <c r="B190" i="5" l="1"/>
  <c r="G189" i="5"/>
  <c r="F189" i="5"/>
  <c r="R189" i="5"/>
  <c r="K189" i="5"/>
  <c r="M189" i="5"/>
  <c r="Q189" i="5"/>
  <c r="I189" i="5"/>
  <c r="J189" i="5"/>
  <c r="H189" i="5"/>
  <c r="N189" i="5"/>
  <c r="P189" i="5"/>
  <c r="L189" i="5"/>
  <c r="O189" i="5"/>
  <c r="B45" i="14"/>
  <c r="H45" i="14" s="1"/>
  <c r="C188" i="5"/>
  <c r="E188" i="5" s="1"/>
  <c r="D188" i="5"/>
  <c r="E187" i="5"/>
  <c r="S188" i="5"/>
  <c r="C45" i="14" s="1"/>
  <c r="T157" i="5"/>
  <c r="D14" i="14" s="1"/>
  <c r="S189" i="5" l="1"/>
  <c r="C46" i="14" s="1"/>
  <c r="C189" i="5"/>
  <c r="B46" i="14"/>
  <c r="H46" i="14" s="1"/>
  <c r="D189" i="5"/>
  <c r="B191" i="5"/>
  <c r="G190" i="5"/>
  <c r="F190" i="5"/>
  <c r="R190" i="5"/>
  <c r="Q190" i="5"/>
  <c r="K190" i="5"/>
  <c r="L190" i="5"/>
  <c r="I190" i="5"/>
  <c r="P190" i="5"/>
  <c r="N190" i="5"/>
  <c r="O190" i="5"/>
  <c r="J190" i="5"/>
  <c r="M190" i="5"/>
  <c r="H190" i="5"/>
  <c r="T158" i="5"/>
  <c r="D15" i="14" s="1"/>
  <c r="E189" i="5" l="1"/>
  <c r="B47" i="14"/>
  <c r="C190" i="5"/>
  <c r="D190" i="5"/>
  <c r="S190" i="5"/>
  <c r="C47" i="14" s="1"/>
  <c r="B192" i="5"/>
  <c r="G191" i="5"/>
  <c r="F191" i="5"/>
  <c r="R191" i="5"/>
  <c r="Q191" i="5"/>
  <c r="L191" i="5"/>
  <c r="I191" i="5"/>
  <c r="M191" i="5"/>
  <c r="P191" i="5"/>
  <c r="H191" i="5"/>
  <c r="K191" i="5"/>
  <c r="N191" i="5"/>
  <c r="J191" i="5"/>
  <c r="O191" i="5"/>
  <c r="T159" i="5"/>
  <c r="D16" i="14" s="1"/>
  <c r="D15" i="15" l="1"/>
  <c r="D16" i="15"/>
  <c r="S191" i="5"/>
  <c r="C48" i="14" s="1"/>
  <c r="D17" i="15"/>
  <c r="G6" i="16" s="1"/>
  <c r="H47" i="14"/>
  <c r="B193" i="5"/>
  <c r="G192" i="5"/>
  <c r="F192" i="5"/>
  <c r="R192" i="5"/>
  <c r="M192" i="5"/>
  <c r="H192" i="5"/>
  <c r="K192" i="5"/>
  <c r="L192" i="5"/>
  <c r="Q192" i="5"/>
  <c r="I192" i="5"/>
  <c r="N192" i="5"/>
  <c r="O192" i="5"/>
  <c r="J192" i="5"/>
  <c r="P192" i="5"/>
  <c r="C191" i="5"/>
  <c r="B48" i="14"/>
  <c r="H48" i="14" s="1"/>
  <c r="D191" i="5"/>
  <c r="E190" i="5"/>
  <c r="T160" i="5"/>
  <c r="D17" i="14" s="1"/>
  <c r="B194" i="5" l="1"/>
  <c r="G193" i="5"/>
  <c r="F193" i="5"/>
  <c r="R193" i="5"/>
  <c r="P193" i="5"/>
  <c r="K193" i="5"/>
  <c r="L193" i="5"/>
  <c r="N193" i="5"/>
  <c r="I193" i="5"/>
  <c r="M193" i="5"/>
  <c r="Q193" i="5"/>
  <c r="J193" i="5"/>
  <c r="H193" i="5"/>
  <c r="O193" i="5"/>
  <c r="E191" i="5"/>
  <c r="C192" i="5"/>
  <c r="B49" i="14"/>
  <c r="H49" i="14" s="1"/>
  <c r="D192" i="5"/>
  <c r="S192" i="5"/>
  <c r="C49" i="14" s="1"/>
  <c r="T161" i="5"/>
  <c r="D18" i="14" s="1"/>
  <c r="E192" i="5" l="1"/>
  <c r="C193" i="5"/>
  <c r="D193" i="5"/>
  <c r="B50" i="14"/>
  <c r="H50" i="14" s="1"/>
  <c r="S193" i="5"/>
  <c r="C50" i="14" s="1"/>
  <c r="B195" i="5"/>
  <c r="G194" i="5"/>
  <c r="F194" i="5"/>
  <c r="R194" i="5"/>
  <c r="M194" i="5"/>
  <c r="H194" i="5"/>
  <c r="K194" i="5"/>
  <c r="L194" i="5"/>
  <c r="Q194" i="5"/>
  <c r="I194" i="5"/>
  <c r="N194" i="5"/>
  <c r="O194" i="5"/>
  <c r="P194" i="5"/>
  <c r="J194" i="5"/>
  <c r="T162" i="5"/>
  <c r="D19" i="14" s="1"/>
  <c r="C194" i="5" l="1"/>
  <c r="B51" i="14"/>
  <c r="H51" i="14" s="1"/>
  <c r="D194" i="5"/>
  <c r="S194" i="5"/>
  <c r="C51" i="14" s="1"/>
  <c r="B196" i="5"/>
  <c r="G195" i="5"/>
  <c r="F195" i="5"/>
  <c r="R195" i="5"/>
  <c r="M195" i="5"/>
  <c r="Q195" i="5"/>
  <c r="H195" i="5"/>
  <c r="L195" i="5"/>
  <c r="I195" i="5"/>
  <c r="J195" i="5"/>
  <c r="N195" i="5"/>
  <c r="K195" i="5"/>
  <c r="P195" i="5"/>
  <c r="O195" i="5"/>
  <c r="E193" i="5"/>
  <c r="T163" i="5"/>
  <c r="D20" i="14" s="1"/>
  <c r="C195" i="5" l="1"/>
  <c r="B52" i="14"/>
  <c r="H52" i="14" s="1"/>
  <c r="D195" i="5"/>
  <c r="S195" i="5"/>
  <c r="C52" i="14" s="1"/>
  <c r="B197" i="5"/>
  <c r="G196" i="5"/>
  <c r="F196" i="5"/>
  <c r="R196" i="5"/>
  <c r="P196" i="5"/>
  <c r="M196" i="5"/>
  <c r="I196" i="5"/>
  <c r="H196" i="5"/>
  <c r="K196" i="5"/>
  <c r="L196" i="5"/>
  <c r="N196" i="5"/>
  <c r="J196" i="5"/>
  <c r="O196" i="5"/>
  <c r="Q196" i="5"/>
  <c r="E194" i="5"/>
  <c r="T164" i="5"/>
  <c r="D21" i="14" s="1"/>
  <c r="D196" i="5" l="1"/>
  <c r="C196" i="5"/>
  <c r="E196" i="5" s="1"/>
  <c r="B53" i="14"/>
  <c r="H53" i="14" s="1"/>
  <c r="S196" i="5"/>
  <c r="C53" i="14" s="1"/>
  <c r="B198" i="5"/>
  <c r="G197" i="5"/>
  <c r="F197" i="5"/>
  <c r="R197" i="5"/>
  <c r="H197" i="5"/>
  <c r="P197" i="5"/>
  <c r="K197" i="5"/>
  <c r="L197" i="5"/>
  <c r="N197" i="5"/>
  <c r="I197" i="5"/>
  <c r="Q197" i="5"/>
  <c r="J197" i="5"/>
  <c r="M197" i="5"/>
  <c r="O197" i="5"/>
  <c r="E195" i="5"/>
  <c r="T165" i="5"/>
  <c r="D22" i="14" s="1"/>
  <c r="C197" i="5" l="1"/>
  <c r="D197" i="5"/>
  <c r="B54" i="14"/>
  <c r="H54" i="14" s="1"/>
  <c r="S197" i="5"/>
  <c r="C54" i="14" s="1"/>
  <c r="B199" i="5"/>
  <c r="G198" i="5"/>
  <c r="F198" i="5"/>
  <c r="R198" i="5"/>
  <c r="H198" i="5"/>
  <c r="N198" i="5"/>
  <c r="M198" i="5"/>
  <c r="L198" i="5"/>
  <c r="J198" i="5"/>
  <c r="K198" i="5"/>
  <c r="Q198" i="5"/>
  <c r="O198" i="5"/>
  <c r="P198" i="5"/>
  <c r="I198" i="5"/>
  <c r="T166" i="5"/>
  <c r="D23" i="14" s="1"/>
  <c r="D198" i="5" l="1"/>
  <c r="C198" i="5"/>
  <c r="E198" i="5" s="1"/>
  <c r="B55" i="14"/>
  <c r="H55" i="14" s="1"/>
  <c r="S198" i="5"/>
  <c r="C55" i="14" s="1"/>
  <c r="B200" i="5"/>
  <c r="G199" i="5"/>
  <c r="F199" i="5"/>
  <c r="R199" i="5"/>
  <c r="Q199" i="5"/>
  <c r="P199" i="5"/>
  <c r="K199" i="5"/>
  <c r="N199" i="5"/>
  <c r="M199" i="5"/>
  <c r="H199" i="5"/>
  <c r="L199" i="5"/>
  <c r="O199" i="5"/>
  <c r="I199" i="5"/>
  <c r="J199" i="5"/>
  <c r="E197" i="5"/>
  <c r="T167" i="5"/>
  <c r="D24" i="14" s="1"/>
  <c r="D199" i="5" l="1"/>
  <c r="B56" i="14"/>
  <c r="H56" i="14" s="1"/>
  <c r="C199" i="5"/>
  <c r="E199" i="5" s="1"/>
  <c r="S199" i="5"/>
  <c r="C56" i="14" s="1"/>
  <c r="B201" i="5"/>
  <c r="G200" i="5"/>
  <c r="F200" i="5"/>
  <c r="R200" i="5"/>
  <c r="Q200" i="5"/>
  <c r="P200" i="5"/>
  <c r="M200" i="5"/>
  <c r="N200" i="5"/>
  <c r="K200" i="5"/>
  <c r="L200" i="5"/>
  <c r="O200" i="5"/>
  <c r="J200" i="5"/>
  <c r="H200" i="5"/>
  <c r="I200" i="5"/>
  <c r="T168" i="5"/>
  <c r="D25" i="14" s="1"/>
  <c r="C200" i="5" l="1"/>
  <c r="B57" i="14"/>
  <c r="H57" i="14" s="1"/>
  <c r="D200" i="5"/>
  <c r="S200" i="5"/>
  <c r="C57" i="14" s="1"/>
  <c r="B202" i="5"/>
  <c r="G201" i="5"/>
  <c r="F201" i="5"/>
  <c r="R201" i="5"/>
  <c r="M201" i="5"/>
  <c r="Q201" i="5"/>
  <c r="J201" i="5"/>
  <c r="H201" i="5"/>
  <c r="K201" i="5"/>
  <c r="P201" i="5"/>
  <c r="L201" i="5"/>
  <c r="N201" i="5"/>
  <c r="I201" i="5"/>
  <c r="O201" i="5"/>
  <c r="T169" i="5"/>
  <c r="D26" i="14" s="1"/>
  <c r="S201" i="5" l="1"/>
  <c r="C58" i="14" s="1"/>
  <c r="B58" i="14"/>
  <c r="H58" i="14" s="1"/>
  <c r="C201" i="5"/>
  <c r="D201" i="5"/>
  <c r="B203" i="5"/>
  <c r="G202" i="5"/>
  <c r="F202" i="5"/>
  <c r="R202" i="5"/>
  <c r="Q202" i="5"/>
  <c r="P202" i="5"/>
  <c r="L202" i="5"/>
  <c r="I202" i="5"/>
  <c r="H202" i="5"/>
  <c r="K202" i="5"/>
  <c r="N202" i="5"/>
  <c r="M202" i="5"/>
  <c r="J202" i="5"/>
  <c r="O202" i="5"/>
  <c r="E200" i="5"/>
  <c r="T170" i="5"/>
  <c r="D27" i="14" s="1"/>
  <c r="D202" i="5" l="1"/>
  <c r="B59" i="14"/>
  <c r="H59" i="14" s="1"/>
  <c r="C202" i="5"/>
  <c r="E201" i="5"/>
  <c r="S202" i="5"/>
  <c r="C59" i="14" s="1"/>
  <c r="B204" i="5"/>
  <c r="G203" i="5"/>
  <c r="F203" i="5"/>
  <c r="R203" i="5"/>
  <c r="L203" i="5"/>
  <c r="I203" i="5"/>
  <c r="P203" i="5"/>
  <c r="N203" i="5"/>
  <c r="M203" i="5"/>
  <c r="Q203" i="5"/>
  <c r="K203" i="5"/>
  <c r="O203" i="5"/>
  <c r="J203" i="5"/>
  <c r="H203" i="5"/>
  <c r="T171" i="5"/>
  <c r="D28" i="14" s="1"/>
  <c r="E202" i="5" l="1"/>
  <c r="B60" i="14"/>
  <c r="H60" i="14" s="1"/>
  <c r="D203" i="5"/>
  <c r="C203" i="5"/>
  <c r="E203" i="5" s="1"/>
  <c r="B205" i="5"/>
  <c r="G204" i="5"/>
  <c r="F204" i="5"/>
  <c r="R204" i="5"/>
  <c r="H204" i="5"/>
  <c r="L204" i="5"/>
  <c r="Q204" i="5"/>
  <c r="P204" i="5"/>
  <c r="I204" i="5"/>
  <c r="J204" i="5"/>
  <c r="N204" i="5"/>
  <c r="M204" i="5"/>
  <c r="K204" i="5"/>
  <c r="O204" i="5"/>
  <c r="S203" i="5"/>
  <c r="C60" i="14" s="1"/>
  <c r="T172" i="5"/>
  <c r="D29" i="14" s="1"/>
  <c r="B206" i="5" l="1"/>
  <c r="G205" i="5"/>
  <c r="F205" i="5"/>
  <c r="R205" i="5"/>
  <c r="M205" i="5"/>
  <c r="Q205" i="5"/>
  <c r="K205" i="5"/>
  <c r="J205" i="5"/>
  <c r="H205" i="5"/>
  <c r="O205" i="5"/>
  <c r="N205" i="5"/>
  <c r="I205" i="5"/>
  <c r="P205" i="5"/>
  <c r="L205" i="5"/>
  <c r="D204" i="5"/>
  <c r="C204" i="5"/>
  <c r="B61" i="14"/>
  <c r="H61" i="14" s="1"/>
  <c r="S204" i="5"/>
  <c r="C61" i="14" s="1"/>
  <c r="T173" i="5"/>
  <c r="D30" i="14" s="1"/>
  <c r="E204" i="5" l="1"/>
  <c r="B62" i="14"/>
  <c r="H62" i="14" s="1"/>
  <c r="C205" i="5"/>
  <c r="D205" i="5"/>
  <c r="S205" i="5"/>
  <c r="C62" i="14" s="1"/>
  <c r="B207" i="5"/>
  <c r="G206" i="5"/>
  <c r="F206" i="5"/>
  <c r="R206" i="5"/>
  <c r="Q206" i="5"/>
  <c r="H206" i="5"/>
  <c r="I206" i="5"/>
  <c r="K206" i="5"/>
  <c r="L206" i="5"/>
  <c r="N206" i="5"/>
  <c r="M206" i="5"/>
  <c r="P206" i="5"/>
  <c r="O206" i="5"/>
  <c r="J206" i="5"/>
  <c r="T174" i="5"/>
  <c r="D31" i="14" s="1"/>
  <c r="C206" i="5" l="1"/>
  <c r="B63" i="14"/>
  <c r="H63" i="14" s="1"/>
  <c r="D206" i="5"/>
  <c r="S206" i="5"/>
  <c r="C63" i="14" s="1"/>
  <c r="E205" i="5"/>
  <c r="B208" i="5"/>
  <c r="G207" i="5"/>
  <c r="F207" i="5"/>
  <c r="R207" i="5"/>
  <c r="M207" i="5"/>
  <c r="L207" i="5"/>
  <c r="I207" i="5"/>
  <c r="Q207" i="5"/>
  <c r="P207" i="5"/>
  <c r="H207" i="5"/>
  <c r="N207" i="5"/>
  <c r="J207" i="5"/>
  <c r="O207" i="5"/>
  <c r="K207" i="5"/>
  <c r="T175" i="5"/>
  <c r="D32" i="14" s="1"/>
  <c r="C207" i="5" l="1"/>
  <c r="D207" i="5"/>
  <c r="B64" i="14"/>
  <c r="H64" i="14" s="1"/>
  <c r="S207" i="5"/>
  <c r="C64" i="14" s="1"/>
  <c r="B209" i="5"/>
  <c r="G208" i="5"/>
  <c r="F208" i="5"/>
  <c r="R208" i="5"/>
  <c r="M208" i="5"/>
  <c r="K208" i="5"/>
  <c r="I208" i="5"/>
  <c r="L208" i="5"/>
  <c r="Q208" i="5"/>
  <c r="H208" i="5"/>
  <c r="O208" i="5"/>
  <c r="N208" i="5"/>
  <c r="P208" i="5"/>
  <c r="J208" i="5"/>
  <c r="E206" i="5"/>
  <c r="T176" i="5"/>
  <c r="D33" i="14" s="1"/>
  <c r="B65" i="14" l="1"/>
  <c r="H65" i="14" s="1"/>
  <c r="D208" i="5"/>
  <c r="C208" i="5"/>
  <c r="S208" i="5"/>
  <c r="C65" i="14" s="1"/>
  <c r="B210" i="5"/>
  <c r="G209" i="5"/>
  <c r="F209" i="5"/>
  <c r="R209" i="5"/>
  <c r="P209" i="5"/>
  <c r="H209" i="5"/>
  <c r="L209" i="5"/>
  <c r="N209" i="5"/>
  <c r="I209" i="5"/>
  <c r="M209" i="5"/>
  <c r="Q209" i="5"/>
  <c r="J209" i="5"/>
  <c r="O209" i="5"/>
  <c r="K209" i="5"/>
  <c r="E207" i="5"/>
  <c r="T177" i="5"/>
  <c r="D34" i="14" s="1"/>
  <c r="E208" i="5" l="1"/>
  <c r="B66" i="14"/>
  <c r="H66" i="14" s="1"/>
  <c r="D209" i="5"/>
  <c r="C209" i="5"/>
  <c r="S209" i="5"/>
  <c r="C66" i="14" s="1"/>
  <c r="B211" i="5"/>
  <c r="G210" i="5"/>
  <c r="F210" i="5"/>
  <c r="R210" i="5"/>
  <c r="M210" i="5"/>
  <c r="P210" i="5"/>
  <c r="Q210" i="5"/>
  <c r="H210" i="5"/>
  <c r="I210" i="5"/>
  <c r="O210" i="5"/>
  <c r="K210" i="5"/>
  <c r="N210" i="5"/>
  <c r="L210" i="5"/>
  <c r="J210" i="5"/>
  <c r="T178" i="5"/>
  <c r="D35" i="14" s="1"/>
  <c r="E209" i="5" l="1"/>
  <c r="C210" i="5"/>
  <c r="D210" i="5"/>
  <c r="B67" i="14"/>
  <c r="H67" i="14" s="1"/>
  <c r="S210" i="5"/>
  <c r="C67" i="14" s="1"/>
  <c r="B212" i="5"/>
  <c r="G211" i="5"/>
  <c r="F211" i="5"/>
  <c r="R211" i="5"/>
  <c r="K211" i="5"/>
  <c r="M211" i="5"/>
  <c r="L211" i="5"/>
  <c r="Q211" i="5"/>
  <c r="I211" i="5"/>
  <c r="J211" i="5"/>
  <c r="N211" i="5"/>
  <c r="O211" i="5"/>
  <c r="P211" i="5"/>
  <c r="H211" i="5"/>
  <c r="T179" i="5"/>
  <c r="D36" i="14" s="1"/>
  <c r="B68" i="14" l="1"/>
  <c r="H68" i="14" s="1"/>
  <c r="D211" i="5"/>
  <c r="C211" i="5"/>
  <c r="S211" i="5"/>
  <c r="C68" i="14" s="1"/>
  <c r="G212" i="5"/>
  <c r="B213" i="5"/>
  <c r="F212" i="5"/>
  <c r="R212" i="5"/>
  <c r="P212" i="5"/>
  <c r="M212" i="5"/>
  <c r="K212" i="5"/>
  <c r="L212" i="5"/>
  <c r="J212" i="5"/>
  <c r="H212" i="5"/>
  <c r="I212" i="5"/>
  <c r="N212" i="5"/>
  <c r="Q212" i="5"/>
  <c r="O212" i="5"/>
  <c r="E210" i="5"/>
  <c r="T180" i="5"/>
  <c r="D37" i="14" s="1"/>
  <c r="E211" i="5" l="1"/>
  <c r="C212" i="5"/>
  <c r="B69" i="14"/>
  <c r="H69" i="14" s="1"/>
  <c r="D212" i="5"/>
  <c r="G213" i="5"/>
  <c r="B214" i="5"/>
  <c r="F213" i="5"/>
  <c r="R213" i="5"/>
  <c r="I213" i="5"/>
  <c r="P213" i="5"/>
  <c r="H213" i="5"/>
  <c r="K213" i="5"/>
  <c r="L213" i="5"/>
  <c r="N213" i="5"/>
  <c r="J213" i="5"/>
  <c r="O213" i="5"/>
  <c r="M213" i="5"/>
  <c r="Q213" i="5"/>
  <c r="S212" i="5"/>
  <c r="C69" i="14" s="1"/>
  <c r="T181" i="5"/>
  <c r="D38" i="14" s="1"/>
  <c r="S213" i="5" l="1"/>
  <c r="C70" i="14" s="1"/>
  <c r="B70" i="14"/>
  <c r="H70" i="14" s="1"/>
  <c r="D213" i="5"/>
  <c r="C213" i="5"/>
  <c r="B215" i="5"/>
  <c r="G214" i="5"/>
  <c r="F214" i="5"/>
  <c r="R214" i="5"/>
  <c r="P214" i="5"/>
  <c r="K214" i="5"/>
  <c r="N214" i="5"/>
  <c r="M214" i="5"/>
  <c r="J214" i="5"/>
  <c r="O214" i="5"/>
  <c r="H214" i="5"/>
  <c r="L214" i="5"/>
  <c r="I214" i="5"/>
  <c r="Q214" i="5"/>
  <c r="E212" i="5"/>
  <c r="T182" i="5"/>
  <c r="D39" i="14" s="1"/>
  <c r="E213" i="5" l="1"/>
  <c r="B71" i="14"/>
  <c r="H71" i="14" s="1"/>
  <c r="D214" i="5"/>
  <c r="C214" i="5"/>
  <c r="S214" i="5"/>
  <c r="C71" i="14" s="1"/>
  <c r="B216" i="5"/>
  <c r="G215" i="5"/>
  <c r="F215" i="5"/>
  <c r="R215" i="5"/>
  <c r="P215" i="5"/>
  <c r="H215" i="5"/>
  <c r="N215" i="5"/>
  <c r="Q215" i="5"/>
  <c r="K215" i="5"/>
  <c r="M215" i="5"/>
  <c r="L215" i="5"/>
  <c r="J215" i="5"/>
  <c r="O215" i="5"/>
  <c r="I215" i="5"/>
  <c r="T183" i="5"/>
  <c r="D40" i="14" s="1"/>
  <c r="E214" i="5" l="1"/>
  <c r="B72" i="14"/>
  <c r="H72" i="14" s="1"/>
  <c r="C215" i="5"/>
  <c r="D215" i="5"/>
  <c r="S215" i="5"/>
  <c r="C72" i="14" s="1"/>
  <c r="B217" i="5"/>
  <c r="G216" i="5"/>
  <c r="F216" i="5"/>
  <c r="R216" i="5"/>
  <c r="Q216" i="5"/>
  <c r="H216" i="5"/>
  <c r="P216" i="5"/>
  <c r="I216" i="5"/>
  <c r="N216" i="5"/>
  <c r="M216" i="5"/>
  <c r="K216" i="5"/>
  <c r="O216" i="5"/>
  <c r="J216" i="5"/>
  <c r="L216" i="5"/>
  <c r="T184" i="5"/>
  <c r="D41" i="14" s="1"/>
  <c r="D216" i="5" l="1"/>
  <c r="C216" i="5"/>
  <c r="E216" i="5" s="1"/>
  <c r="B73" i="14"/>
  <c r="H73" i="14" s="1"/>
  <c r="S216" i="5"/>
  <c r="C73" i="14" s="1"/>
  <c r="E215" i="5"/>
  <c r="B218" i="5"/>
  <c r="G217" i="5"/>
  <c r="F217" i="5"/>
  <c r="R217" i="5"/>
  <c r="M217" i="5"/>
  <c r="Q217" i="5"/>
  <c r="J217" i="5"/>
  <c r="P217" i="5"/>
  <c r="H217" i="5"/>
  <c r="K217" i="5"/>
  <c r="L217" i="5"/>
  <c r="I217" i="5"/>
  <c r="N217" i="5"/>
  <c r="O217" i="5"/>
  <c r="T185" i="5"/>
  <c r="D42" i="14" s="1"/>
  <c r="C217" i="5" l="1"/>
  <c r="D217" i="5"/>
  <c r="B74" i="14"/>
  <c r="H74" i="14" s="1"/>
  <c r="B219" i="5"/>
  <c r="G218" i="5"/>
  <c r="F218" i="5"/>
  <c r="R218" i="5"/>
  <c r="Q218" i="5"/>
  <c r="H218" i="5"/>
  <c r="I218" i="5"/>
  <c r="P218" i="5"/>
  <c r="K218" i="5"/>
  <c r="L218" i="5"/>
  <c r="N218" i="5"/>
  <c r="M218" i="5"/>
  <c r="J218" i="5"/>
  <c r="O218" i="5"/>
  <c r="S217" i="5"/>
  <c r="C74" i="14" s="1"/>
  <c r="T186" i="5"/>
  <c r="D43" i="14" s="1"/>
  <c r="B220" i="5" l="1"/>
  <c r="G219" i="5"/>
  <c r="F219" i="5"/>
  <c r="R219" i="5"/>
  <c r="H219" i="5"/>
  <c r="I219" i="5"/>
  <c r="P219" i="5"/>
  <c r="N219" i="5"/>
  <c r="K219" i="5"/>
  <c r="L219" i="5"/>
  <c r="O219" i="5"/>
  <c r="Q219" i="5"/>
  <c r="J219" i="5"/>
  <c r="M219" i="5"/>
  <c r="D218" i="5"/>
  <c r="B75" i="14"/>
  <c r="H75" i="14" s="1"/>
  <c r="C218" i="5"/>
  <c r="S218" i="5"/>
  <c r="C75" i="14" s="1"/>
  <c r="E217" i="5"/>
  <c r="T187" i="5"/>
  <c r="D44" i="14" s="1"/>
  <c r="D219" i="5" l="1"/>
  <c r="C219" i="5"/>
  <c r="B76" i="14"/>
  <c r="H76" i="14" s="1"/>
  <c r="S219" i="5"/>
  <c r="C76" i="14" s="1"/>
  <c r="E218" i="5"/>
  <c r="B221" i="5"/>
  <c r="G220" i="5"/>
  <c r="F220" i="5"/>
  <c r="R220" i="5"/>
  <c r="L220" i="5"/>
  <c r="I220" i="5"/>
  <c r="N220" i="5"/>
  <c r="Q220" i="5"/>
  <c r="H220" i="5"/>
  <c r="P220" i="5"/>
  <c r="J220" i="5"/>
  <c r="M220" i="5"/>
  <c r="O220" i="5"/>
  <c r="K220" i="5"/>
  <c r="T188" i="5"/>
  <c r="D45" i="14" s="1"/>
  <c r="C220" i="5" l="1"/>
  <c r="D220" i="5"/>
  <c r="B77" i="14"/>
  <c r="H77" i="14" s="1"/>
  <c r="S220" i="5"/>
  <c r="C77" i="14" s="1"/>
  <c r="B222" i="5"/>
  <c r="G221" i="5"/>
  <c r="F221" i="5"/>
  <c r="R221" i="5"/>
  <c r="M221" i="5"/>
  <c r="Q221" i="5"/>
  <c r="I221" i="5"/>
  <c r="J221" i="5"/>
  <c r="K221" i="5"/>
  <c r="P221" i="5"/>
  <c r="L221" i="5"/>
  <c r="O221" i="5"/>
  <c r="H221" i="5"/>
  <c r="N221" i="5"/>
  <c r="E219" i="5"/>
  <c r="T189" i="5"/>
  <c r="D46" i="14" s="1"/>
  <c r="D221" i="5" l="1"/>
  <c r="C221" i="5"/>
  <c r="E221" i="5" s="1"/>
  <c r="B78" i="14"/>
  <c r="H78" i="14" s="1"/>
  <c r="S221" i="5"/>
  <c r="C78" i="14" s="1"/>
  <c r="B223" i="5"/>
  <c r="G222" i="5"/>
  <c r="F222" i="5"/>
  <c r="R222" i="5"/>
  <c r="P222" i="5"/>
  <c r="L222" i="5"/>
  <c r="Q222" i="5"/>
  <c r="H222" i="5"/>
  <c r="I222" i="5"/>
  <c r="K222" i="5"/>
  <c r="N222" i="5"/>
  <c r="J222" i="5"/>
  <c r="M222" i="5"/>
  <c r="O222" i="5"/>
  <c r="E220" i="5"/>
  <c r="T190" i="5"/>
  <c r="D47" i="14" s="1"/>
  <c r="D222" i="5" l="1"/>
  <c r="C222" i="5"/>
  <c r="E222" i="5" s="1"/>
  <c r="B79" i="14"/>
  <c r="H79" i="14" s="1"/>
  <c r="S222" i="5"/>
  <c r="C79" i="14" s="1"/>
  <c r="B224" i="5"/>
  <c r="G223" i="5"/>
  <c r="F223" i="5"/>
  <c r="R223" i="5"/>
  <c r="M223" i="5"/>
  <c r="H223" i="5"/>
  <c r="I223" i="5"/>
  <c r="P223" i="5"/>
  <c r="N223" i="5"/>
  <c r="K223" i="5"/>
  <c r="Q223" i="5"/>
  <c r="J223" i="5"/>
  <c r="L223" i="5"/>
  <c r="O223" i="5"/>
  <c r="T191" i="5"/>
  <c r="D48" i="14" s="1"/>
  <c r="C223" i="5" l="1"/>
  <c r="D223" i="5"/>
  <c r="B80" i="14"/>
  <c r="H80" i="14" s="1"/>
  <c r="S223" i="5"/>
  <c r="C80" i="14" s="1"/>
  <c r="B225" i="5"/>
  <c r="G224" i="5"/>
  <c r="F224" i="5"/>
  <c r="R224" i="5"/>
  <c r="M224" i="5"/>
  <c r="K224" i="5"/>
  <c r="N224" i="5"/>
  <c r="L224" i="5"/>
  <c r="Q224" i="5"/>
  <c r="H224" i="5"/>
  <c r="I224" i="5"/>
  <c r="J224" i="5"/>
  <c r="O224" i="5"/>
  <c r="P224" i="5"/>
  <c r="T192" i="5"/>
  <c r="D49" i="14" s="1"/>
  <c r="E223" i="5" l="1"/>
  <c r="B81" i="14"/>
  <c r="H81" i="14" s="1"/>
  <c r="D224" i="5"/>
  <c r="C224" i="5"/>
  <c r="S224" i="5"/>
  <c r="C81" i="14" s="1"/>
  <c r="B226" i="5"/>
  <c r="G225" i="5"/>
  <c r="F225" i="5"/>
  <c r="R225" i="5"/>
  <c r="P225" i="5"/>
  <c r="H225" i="5"/>
  <c r="L225" i="5"/>
  <c r="I225" i="5"/>
  <c r="N225" i="5"/>
  <c r="M225" i="5"/>
  <c r="Q225" i="5"/>
  <c r="J225" i="5"/>
  <c r="O225" i="5"/>
  <c r="K225" i="5"/>
  <c r="T193" i="5"/>
  <c r="D50" i="14" s="1"/>
  <c r="E224" i="5" l="1"/>
  <c r="B82" i="14"/>
  <c r="H82" i="14" s="1"/>
  <c r="D225" i="5"/>
  <c r="C225" i="5"/>
  <c r="S225" i="5"/>
  <c r="C82" i="14" s="1"/>
  <c r="B227" i="5"/>
  <c r="G226" i="5"/>
  <c r="F226" i="5"/>
  <c r="R226" i="5"/>
  <c r="M226" i="5"/>
  <c r="P226" i="5"/>
  <c r="Q226" i="5"/>
  <c r="H226" i="5"/>
  <c r="L226" i="5"/>
  <c r="I226" i="5"/>
  <c r="K226" i="5"/>
  <c r="J226" i="5"/>
  <c r="O226" i="5"/>
  <c r="N226" i="5"/>
  <c r="T194" i="5"/>
  <c r="D51" i="14" s="1"/>
  <c r="E225" i="5" l="1"/>
  <c r="S226" i="5"/>
  <c r="C83" i="14" s="1"/>
  <c r="D226" i="5"/>
  <c r="B83" i="14"/>
  <c r="H83" i="14" s="1"/>
  <c r="C226" i="5"/>
  <c r="B228" i="5"/>
  <c r="G227" i="5"/>
  <c r="F227" i="5"/>
  <c r="R227" i="5"/>
  <c r="K227" i="5"/>
  <c r="M227" i="5"/>
  <c r="I227" i="5"/>
  <c r="P227" i="5"/>
  <c r="O227" i="5"/>
  <c r="J227" i="5"/>
  <c r="Q227" i="5"/>
  <c r="H227" i="5"/>
  <c r="L227" i="5"/>
  <c r="N227" i="5"/>
  <c r="T195" i="5"/>
  <c r="D52" i="14" s="1"/>
  <c r="D227" i="5" l="1"/>
  <c r="C227" i="5"/>
  <c r="B84" i="14"/>
  <c r="H84" i="14" s="1"/>
  <c r="S227" i="5"/>
  <c r="C84" i="14" s="1"/>
  <c r="E226" i="5"/>
  <c r="G228" i="5"/>
  <c r="B229" i="5"/>
  <c r="F228" i="5"/>
  <c r="R228" i="5"/>
  <c r="P228" i="5"/>
  <c r="N228" i="5"/>
  <c r="M228" i="5"/>
  <c r="K228" i="5"/>
  <c r="I228" i="5"/>
  <c r="L228" i="5"/>
  <c r="Q228" i="5"/>
  <c r="J228" i="5"/>
  <c r="H228" i="5"/>
  <c r="O228" i="5"/>
  <c r="T196" i="5"/>
  <c r="D53" i="14" s="1"/>
  <c r="B85" i="14" l="1"/>
  <c r="H85" i="14" s="1"/>
  <c r="D228" i="5"/>
  <c r="C228" i="5"/>
  <c r="E228" i="5" s="1"/>
  <c r="G229" i="5"/>
  <c r="B230" i="5"/>
  <c r="F229" i="5"/>
  <c r="R229" i="5"/>
  <c r="P229" i="5"/>
  <c r="H229" i="5"/>
  <c r="L229" i="5"/>
  <c r="N229" i="5"/>
  <c r="K229" i="5"/>
  <c r="I229" i="5"/>
  <c r="M229" i="5"/>
  <c r="J229" i="5"/>
  <c r="O229" i="5"/>
  <c r="Q229" i="5"/>
  <c r="S228" i="5"/>
  <c r="C85" i="14" s="1"/>
  <c r="E227" i="5"/>
  <c r="T197" i="5"/>
  <c r="D54" i="14" s="1"/>
  <c r="S229" i="5" l="1"/>
  <c r="C86" i="14" s="1"/>
  <c r="B86" i="14"/>
  <c r="H86" i="14" s="1"/>
  <c r="D229" i="5"/>
  <c r="C229" i="5"/>
  <c r="B231" i="5"/>
  <c r="G230" i="5"/>
  <c r="F230" i="5"/>
  <c r="R230" i="5"/>
  <c r="K230" i="5"/>
  <c r="N230" i="5"/>
  <c r="M230" i="5"/>
  <c r="P230" i="5"/>
  <c r="L230" i="5"/>
  <c r="H230" i="5"/>
  <c r="I230" i="5"/>
  <c r="O230" i="5"/>
  <c r="Q230" i="5"/>
  <c r="J230" i="5"/>
  <c r="T198" i="5"/>
  <c r="D55" i="14" s="1"/>
  <c r="E229" i="5" l="1"/>
  <c r="C230" i="5"/>
  <c r="B87" i="14"/>
  <c r="H87" i="14" s="1"/>
  <c r="D230" i="5"/>
  <c r="S230" i="5"/>
  <c r="C87" i="14" s="1"/>
  <c r="B232" i="5"/>
  <c r="G231" i="5"/>
  <c r="F231" i="5"/>
  <c r="R231" i="5"/>
  <c r="P231" i="5"/>
  <c r="L231" i="5"/>
  <c r="N231" i="5"/>
  <c r="K231" i="5"/>
  <c r="Q231" i="5"/>
  <c r="H231" i="5"/>
  <c r="M231" i="5"/>
  <c r="I231" i="5"/>
  <c r="O231" i="5"/>
  <c r="J231" i="5"/>
  <c r="T199" i="5"/>
  <c r="D56" i="14" s="1"/>
  <c r="D231" i="5" l="1"/>
  <c r="C231" i="5"/>
  <c r="B88" i="14"/>
  <c r="H88" i="14" s="1"/>
  <c r="S231" i="5"/>
  <c r="C88" i="14" s="1"/>
  <c r="G232" i="5"/>
  <c r="F232" i="5"/>
  <c r="R232" i="5"/>
  <c r="Q232" i="5"/>
  <c r="H232" i="5"/>
  <c r="P232" i="5"/>
  <c r="M232" i="5"/>
  <c r="K232" i="5"/>
  <c r="J232" i="5"/>
  <c r="I232" i="5"/>
  <c r="L232" i="5"/>
  <c r="O232" i="5"/>
  <c r="N232" i="5"/>
  <c r="E230" i="5"/>
  <c r="T200" i="5"/>
  <c r="D57" i="14" s="1"/>
  <c r="E231" i="5" l="1"/>
  <c r="B89" i="14"/>
  <c r="H89" i="14" s="1"/>
  <c r="C232" i="5"/>
  <c r="D232" i="5"/>
  <c r="S232" i="5"/>
  <c r="C89" i="14" s="1"/>
  <c r="T201" i="5"/>
  <c r="D58" i="14" s="1"/>
  <c r="E232" i="5" l="1"/>
  <c r="T202" i="5"/>
  <c r="D59" i="14" s="1"/>
  <c r="T203" i="5" l="1"/>
  <c r="D60" i="14" s="1"/>
  <c r="T204" i="5" l="1"/>
  <c r="D61" i="14" s="1"/>
  <c r="T205" i="5" l="1"/>
  <c r="D62" i="14" s="1"/>
  <c r="T206" i="5" l="1"/>
  <c r="D63" i="14" s="1"/>
  <c r="T207" i="5" l="1"/>
  <c r="D64" i="14" s="1"/>
  <c r="T208" i="5" l="1"/>
  <c r="D65" i="14" s="1"/>
  <c r="T209" i="5" l="1"/>
  <c r="D66" i="14" s="1"/>
  <c r="T210" i="5" l="1"/>
  <c r="D67" i="14" s="1"/>
  <c r="T211" i="5" l="1"/>
  <c r="D68" i="14" s="1"/>
  <c r="T212" i="5" l="1"/>
  <c r="D69" i="14" s="1"/>
  <c r="T213" i="5" l="1"/>
  <c r="D70" i="14" s="1"/>
  <c r="T214" i="5" l="1"/>
  <c r="D71" i="14" s="1"/>
  <c r="T215" i="5" l="1"/>
  <c r="D72" i="14" s="1"/>
  <c r="T216" i="5" l="1"/>
  <c r="D73" i="14" s="1"/>
  <c r="T217" i="5" l="1"/>
  <c r="D74" i="14" s="1"/>
  <c r="T218" i="5" l="1"/>
  <c r="D75" i="14" s="1"/>
  <c r="T219" i="5" l="1"/>
  <c r="D76" i="14" s="1"/>
  <c r="T220" i="5" l="1"/>
  <c r="D77" i="14" s="1"/>
  <c r="T221" i="5" l="1"/>
  <c r="D78" i="14" s="1"/>
  <c r="T222" i="5" l="1"/>
  <c r="D79" i="14" s="1"/>
  <c r="T223" i="5" l="1"/>
  <c r="D80" i="14" s="1"/>
  <c r="T224" i="5" l="1"/>
  <c r="D81" i="14" s="1"/>
  <c r="T225" i="5" l="1"/>
  <c r="D82" i="14" s="1"/>
  <c r="T226" i="5" l="1"/>
  <c r="D83" i="14" s="1"/>
  <c r="T227" i="5" l="1"/>
  <c r="D84" i="14" s="1"/>
  <c r="T228" i="5" l="1"/>
  <c r="D85" i="14" s="1"/>
  <c r="T229" i="5" l="1"/>
  <c r="D86" i="14" s="1"/>
  <c r="T230" i="5" l="1"/>
  <c r="D87" i="14" s="1"/>
  <c r="T231" i="5" l="1"/>
  <c r="D88" i="14" s="1"/>
  <c r="T232" i="5" l="1"/>
  <c r="D89"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Marlène Fretz</author>
    <author>Richmond Craig ASTRA</author>
  </authors>
  <commentList>
    <comment ref="AF14" authorId="0" shapeId="0" xr:uid="{00000000-0006-0000-0400-000001000000}">
      <text>
        <r>
          <rPr>
            <sz val="9"/>
            <color indexed="81"/>
            <rFont val="Segoe UI"/>
            <family val="2"/>
          </rPr>
          <t>Demander la désignation du projet de recherche auprès du secrétariat du Groupe de Travail</t>
        </r>
      </text>
    </comment>
    <comment ref="AE161" authorId="1" shapeId="0" xr:uid="{00000000-0006-0000-0400-000002000000}">
      <text>
        <r>
          <rPr>
            <sz val="9"/>
            <color indexed="81"/>
            <rFont val="Tahoma"/>
            <family val="2"/>
          </rPr>
          <t>Nombre de mois depuis le début du projet. 
Pour le WP1, mettre "0" ici</t>
        </r>
      </text>
    </comment>
    <comment ref="AB189" authorId="1" shapeId="0" xr:uid="{00000000-0006-0000-0400-000003000000}">
      <text>
        <r>
          <rPr>
            <sz val="9"/>
            <color indexed="81"/>
            <rFont val="Tahoma"/>
            <family val="2"/>
          </rPr>
          <t>En CHF, TVA et frais généraux inclus</t>
        </r>
      </text>
    </comment>
    <comment ref="AD219" authorId="1" shapeId="0" xr:uid="{00000000-0006-0000-0400-000004000000}">
      <text>
        <r>
          <rPr>
            <sz val="9"/>
            <color indexed="81"/>
            <rFont val="Tahoma"/>
            <family val="2"/>
          </rPr>
          <t>En CHF, TVA et frais généraux inclus</t>
        </r>
      </text>
    </comment>
    <comment ref="AG317" authorId="1" shapeId="0" xr:uid="{00000000-0006-0000-0400-000005000000}">
      <text>
        <r>
          <rPr>
            <sz val="9"/>
            <color indexed="81"/>
            <rFont val="Tahoma"/>
            <family val="2"/>
          </rPr>
          <t>En CHF, TVA et frais généraux inclus</t>
        </r>
      </text>
    </comment>
    <comment ref="AG333" authorId="1" shapeId="0" xr:uid="{00000000-0006-0000-0400-000006000000}">
      <text>
        <r>
          <rPr>
            <sz val="9"/>
            <color indexed="81"/>
            <rFont val="Tahoma"/>
            <family val="2"/>
          </rPr>
          <t>En CHF, TVA et frais généraux inclus</t>
        </r>
      </text>
    </comment>
    <comment ref="AD418" authorId="1" shapeId="0" xr:uid="{00000000-0006-0000-0400-000007000000}">
      <text>
        <r>
          <rPr>
            <sz val="9"/>
            <color indexed="81"/>
            <rFont val="Tahoma"/>
            <family val="2"/>
          </rPr>
          <t>En CHF, TVA et frais généraux inclus.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Richmond Craig ASTRA</author>
  </authors>
  <commentList>
    <comment ref="Q18" authorId="0" shapeId="0" xr:uid="{00000000-0006-0000-0600-000001000000}">
      <text>
        <r>
          <rPr>
            <sz val="9"/>
            <color indexed="81"/>
            <rFont val="Tahoma"/>
            <family val="2"/>
          </rPr>
          <t>Monsieur ou Madame</t>
        </r>
        <r>
          <rPr>
            <b/>
            <sz val="9"/>
            <color indexed="81"/>
            <rFont val="Tahoma"/>
            <family val="2"/>
          </rPr>
          <t xml:space="preserve">
</t>
        </r>
      </text>
    </comment>
    <comment ref="Q34" authorId="0" shapeId="0" xr:uid="{00000000-0006-0000-0600-000002000000}">
      <text>
        <r>
          <rPr>
            <sz val="9"/>
            <color indexed="81"/>
            <rFont val="Tahoma"/>
            <family val="2"/>
          </rPr>
          <t>Monsieur ou Madame</t>
        </r>
      </text>
    </comment>
  </commentList>
</comments>
</file>

<file path=xl/sharedStrings.xml><?xml version="1.0" encoding="utf-8"?>
<sst xmlns="http://schemas.openxmlformats.org/spreadsheetml/2006/main" count="1416" uniqueCount="698">
  <si>
    <t>Title</t>
  </si>
  <si>
    <t>ID</t>
  </si>
  <si>
    <t xml:space="preserve"> </t>
  </si>
  <si>
    <t>Total</t>
  </si>
  <si>
    <t>Name</t>
  </si>
  <si>
    <t>&gt; 4</t>
  </si>
  <si>
    <t>Country</t>
  </si>
  <si>
    <t>Place</t>
  </si>
  <si>
    <t>Email</t>
  </si>
  <si>
    <t>BGT_20_00 BGT Bottom-up</t>
  </si>
  <si>
    <t>BGT_20_01 Outils pour l'entretien et la gestion de l'infrastructure:</t>
  </si>
  <si>
    <t>Source</t>
  </si>
  <si>
    <t>Object</t>
  </si>
  <si>
    <t>SubObject</t>
  </si>
  <si>
    <t>Field1</t>
  </si>
  <si>
    <t>Field2</t>
  </si>
  <si>
    <t>Field3</t>
  </si>
  <si>
    <t>Field4</t>
  </si>
  <si>
    <t>Field5</t>
  </si>
  <si>
    <t>Field6</t>
  </si>
  <si>
    <t>Field7</t>
  </si>
  <si>
    <t>Field8</t>
  </si>
  <si>
    <t>Field9</t>
  </si>
  <si>
    <t>Field10</t>
  </si>
  <si>
    <t>Field11</t>
  </si>
  <si>
    <t>Field12</t>
  </si>
  <si>
    <t>Field13</t>
  </si>
  <si>
    <t>Field14</t>
  </si>
  <si>
    <t>Field15</t>
  </si>
  <si>
    <t>Field16</t>
  </si>
  <si>
    <t>Field17</t>
  </si>
  <si>
    <t>Field18</t>
  </si>
  <si>
    <t>Field19</t>
  </si>
  <si>
    <t>Field20</t>
  </si>
  <si>
    <t>Field21</t>
  </si>
  <si>
    <t>Field22</t>
  </si>
  <si>
    <t>Field23</t>
  </si>
  <si>
    <t>Field24</t>
  </si>
  <si>
    <t>Field25</t>
  </si>
  <si>
    <t>Field26</t>
  </si>
  <si>
    <t>Field27</t>
  </si>
  <si>
    <t>Field28</t>
  </si>
  <si>
    <t>Field29</t>
  </si>
  <si>
    <t>Field30</t>
  </si>
  <si>
    <t>Field31</t>
  </si>
  <si>
    <t>Field32</t>
  </si>
  <si>
    <t>Field33</t>
  </si>
  <si>
    <t>Field34</t>
  </si>
  <si>
    <t>Field35</t>
  </si>
  <si>
    <t>Field36</t>
  </si>
  <si>
    <t>Field37</t>
  </si>
  <si>
    <t>Field38</t>
  </si>
  <si>
    <t>Field39</t>
  </si>
  <si>
    <t>Field40</t>
  </si>
  <si>
    <t>Field41</t>
  </si>
  <si>
    <t>Field42</t>
  </si>
  <si>
    <t>Field43</t>
  </si>
  <si>
    <t>Field44</t>
  </si>
  <si>
    <t>Field45</t>
  </si>
  <si>
    <t>Field46</t>
  </si>
  <si>
    <t>Field47</t>
  </si>
  <si>
    <t>Field48</t>
  </si>
  <si>
    <t>Field49</t>
  </si>
  <si>
    <t>Field50</t>
  </si>
  <si>
    <t>TableName</t>
  </si>
  <si>
    <t>LnkTableName</t>
  </si>
  <si>
    <t>VersionDate</t>
  </si>
  <si>
    <t>Workgroup_Name</t>
  </si>
  <si>
    <t>History</t>
  </si>
  <si>
    <t>FormVersion</t>
  </si>
  <si>
    <t>FocalTopic_ID</t>
  </si>
  <si>
    <t>FocalTopic_Name</t>
  </si>
  <si>
    <t>Address1</t>
  </si>
  <si>
    <t>PostCode</t>
  </si>
  <si>
    <t>FirstName</t>
  </si>
  <si>
    <t>LastName</t>
  </si>
  <si>
    <t>Telephone1</t>
  </si>
  <si>
    <t>Telephone2</t>
  </si>
  <si>
    <t>Proposer</t>
  </si>
  <si>
    <t>Question_Number</t>
  </si>
  <si>
    <t>Question_Text</t>
  </si>
  <si>
    <t>Question_Answer</t>
  </si>
  <si>
    <t>Questions</t>
  </si>
  <si>
    <t>WorkPack_Number</t>
  </si>
  <si>
    <t>WorkPack_Name</t>
  </si>
  <si>
    <t>WorkPack_BegMnth</t>
  </si>
  <si>
    <t>WorkPack_EndMnth</t>
  </si>
  <si>
    <t>ProjectPlan</t>
  </si>
  <si>
    <t>ProjectPart_Roll</t>
  </si>
  <si>
    <t>ProjectPart_Rate</t>
  </si>
  <si>
    <t>ProjectPart</t>
  </si>
  <si>
    <t>Material_Number</t>
  </si>
  <si>
    <t>Material_Name</t>
  </si>
  <si>
    <t>Material_Quant</t>
  </si>
  <si>
    <t>Material_Price</t>
  </si>
  <si>
    <t>Materials</t>
  </si>
  <si>
    <t>WorkPack_ShortName</t>
  </si>
  <si>
    <t>ResearchProp</t>
  </si>
  <si>
    <t>Form2</t>
  </si>
  <si>
    <t>ResearchIdea_ID</t>
  </si>
  <si>
    <t>ResearchProp_ID</t>
  </si>
  <si>
    <t>ResearchProp_Name</t>
  </si>
  <si>
    <t>PropositionDate</t>
  </si>
  <si>
    <t>ResearchIdea_Name</t>
  </si>
  <si>
    <t>NumbBids</t>
  </si>
  <si>
    <t>HadBidding</t>
  </si>
  <si>
    <t>NumbWP</t>
  </si>
  <si>
    <t>NumbResrchPartners</t>
  </si>
  <si>
    <t>NumbParticipants</t>
  </si>
  <si>
    <t>ResearchPartners</t>
  </si>
  <si>
    <t>FinancePartner_Name</t>
  </si>
  <si>
    <t>Proposer_FinContrib</t>
  </si>
  <si>
    <t>ResearchPartner_FinContrib</t>
  </si>
  <si>
    <t>ProjectPart_Title</t>
  </si>
  <si>
    <t>ProjectPart_FirstName</t>
  </si>
  <si>
    <t>ProjectPart_LastName</t>
  </si>
  <si>
    <t>ProjectPart_ID</t>
  </si>
  <si>
    <t>WPNumb</t>
  </si>
  <si>
    <t>Partic10Hours</t>
  </si>
  <si>
    <t>Partic11Hours</t>
  </si>
  <si>
    <t>Partic12Hours</t>
  </si>
  <si>
    <t>Partic01Hours</t>
  </si>
  <si>
    <t>Partic02Hours</t>
  </si>
  <si>
    <t>Partic03Hours</t>
  </si>
  <si>
    <t>Partic04Hours</t>
  </si>
  <si>
    <t>Partic05Hours</t>
  </si>
  <si>
    <t>Partic06Hours</t>
  </si>
  <si>
    <t>Partic07Hours</t>
  </si>
  <si>
    <t>Partic08Hours</t>
  </si>
  <si>
    <t>Partic09Hours</t>
  </si>
  <si>
    <t>AccompCommMember_ID</t>
  </si>
  <si>
    <t>AccompCommMember_Specialization</t>
  </si>
  <si>
    <t>AccompCommMember_Title</t>
  </si>
  <si>
    <t>AccompCommMember_First Name</t>
  </si>
  <si>
    <t>AccompCommMember_Last Name</t>
  </si>
  <si>
    <t>AccompCommMember_Address</t>
  </si>
  <si>
    <t>AccompCommMember_Postal Code</t>
  </si>
  <si>
    <t>AccompCommMember_Location</t>
  </si>
  <si>
    <t>AccompCommMember_Country</t>
  </si>
  <si>
    <t>AccompCommMember_Email</t>
  </si>
  <si>
    <t>President</t>
  </si>
  <si>
    <t>Member</t>
  </si>
  <si>
    <t>ASTRA</t>
  </si>
  <si>
    <t>Email Contact</t>
  </si>
  <si>
    <t>Contribution</t>
  </si>
  <si>
    <t>FinancePartners</t>
  </si>
  <si>
    <t>Grunddaten</t>
  </si>
  <si>
    <t>Titel</t>
  </si>
  <si>
    <t>Vorname</t>
  </si>
  <si>
    <t>Nachname</t>
  </si>
  <si>
    <t>Jahr 1</t>
  </si>
  <si>
    <t>Jahr 2</t>
  </si>
  <si>
    <t>Jahr 3</t>
  </si>
  <si>
    <t>Jahr 4</t>
  </si>
  <si>
    <t>Jahr 5</t>
  </si>
  <si>
    <t>Jahr 6</t>
  </si>
  <si>
    <t>Post Doc  (Univ.)</t>
  </si>
  <si>
    <t>Total CHF</t>
  </si>
  <si>
    <t>Land</t>
  </si>
  <si>
    <t>Adresse</t>
  </si>
  <si>
    <t>Ort</t>
  </si>
  <si>
    <t>E-Mail</t>
  </si>
  <si>
    <t>Telefon 1</t>
  </si>
  <si>
    <t>Fachkompetenz</t>
  </si>
  <si>
    <t>1</t>
  </si>
  <si>
    <t>2</t>
  </si>
  <si>
    <t>3</t>
  </si>
  <si>
    <t>4</t>
  </si>
  <si>
    <t>5</t>
  </si>
  <si>
    <t>6</t>
  </si>
  <si>
    <t>AccompCommMember_Roll</t>
  </si>
  <si>
    <t>M / F</t>
  </si>
  <si>
    <t>Projektleiter/in</t>
  </si>
  <si>
    <t>Amt, Firma, Institute:</t>
  </si>
  <si>
    <t>Strasse, Nr.</t>
  </si>
  <si>
    <t>Postleitzahl</t>
  </si>
  <si>
    <t>Kanton</t>
  </si>
  <si>
    <t>Leitung Begleitgruppe (BKP)</t>
  </si>
  <si>
    <t>NABS Klassifikation</t>
  </si>
  <si>
    <t>ASTRA Schwerpunkt</t>
  </si>
  <si>
    <t xml:space="preserve"> #</t>
  </si>
  <si>
    <t>Jahr</t>
  </si>
  <si>
    <t>Ist ein Forschungspaket?</t>
  </si>
  <si>
    <t>Titel Forschungspaket</t>
  </si>
  <si>
    <t>Nummer 1</t>
  </si>
  <si>
    <t>Titel 1</t>
  </si>
  <si>
    <t>Nummer 2</t>
  </si>
  <si>
    <t>Titel 2</t>
  </si>
  <si>
    <t>Nummer 3</t>
  </si>
  <si>
    <t>Titel 3</t>
  </si>
  <si>
    <t>Nummer 4</t>
  </si>
  <si>
    <t>Titel 4</t>
  </si>
  <si>
    <t>Nummer 5</t>
  </si>
  <si>
    <t>Titel 5</t>
  </si>
  <si>
    <t>Nummer 6</t>
  </si>
  <si>
    <t>Titel 6</t>
  </si>
  <si>
    <t>Nummer 7</t>
  </si>
  <si>
    <t>Titel 7</t>
  </si>
  <si>
    <t>Nummer 8</t>
  </si>
  <si>
    <t>Titel 8</t>
  </si>
  <si>
    <t>Pers.+Mat</t>
  </si>
  <si>
    <t>Lengh</t>
  </si>
  <si>
    <t>Check</t>
  </si>
  <si>
    <t>Tot</t>
  </si>
  <si>
    <t>Begin Date</t>
  </si>
  <si>
    <t>BeginMonth</t>
  </si>
  <si>
    <t>End Date</t>
  </si>
  <si>
    <t>EndMonth</t>
  </si>
  <si>
    <t>Months left in first year</t>
  </si>
  <si>
    <t>Months after start of year 1</t>
  </si>
  <si>
    <t>Prj year beg Mth</t>
  </si>
  <si>
    <t>Prj year end Mth</t>
  </si>
  <si>
    <t>Prj year</t>
  </si>
  <si>
    <t>Per Month Exp.</t>
  </si>
  <si>
    <t>Berichtssprache</t>
  </si>
  <si>
    <t>ResearchProp_Name_F</t>
  </si>
  <si>
    <t>ResearchProp_Name_E</t>
  </si>
  <si>
    <t>StartDate</t>
  </si>
  <si>
    <t>EndDate</t>
  </si>
  <si>
    <t>ExplainDateChange</t>
  </si>
  <si>
    <t>NABSClassification</t>
  </si>
  <si>
    <t>ExplainCreditYearChange</t>
  </si>
  <si>
    <t>ARAMIS_AlternLanguage</t>
  </si>
  <si>
    <t>KeyWords_E</t>
  </si>
  <si>
    <t>KeyWords_AltLanguage</t>
  </si>
  <si>
    <t>ProjGoals_E</t>
  </si>
  <si>
    <t>ProjGoals_AltLanguage</t>
  </si>
  <si>
    <t>ProjDescr_E</t>
  </si>
  <si>
    <t>ProjDesc_AltLanguage</t>
  </si>
  <si>
    <t>IsPartOfPackage</t>
  </si>
  <si>
    <t>PackageName</t>
  </si>
  <si>
    <t>Form4</t>
  </si>
  <si>
    <t>WorkPack_Milestone</t>
  </si>
  <si>
    <t>WorkPack_MatrialCost</t>
  </si>
  <si>
    <t>KeyPerson_ID</t>
  </si>
  <si>
    <t>KeyPerson_Roll</t>
  </si>
  <si>
    <t>KeyPerson_Specialization</t>
  </si>
  <si>
    <t>KeyPerson_Title</t>
  </si>
  <si>
    <t>KeyPerson_First Name</t>
  </si>
  <si>
    <t>KeyPerson_Last Name</t>
  </si>
  <si>
    <t>KeyPerson_Address</t>
  </si>
  <si>
    <t>KeyPerson_Postal Code</t>
  </si>
  <si>
    <t>KeyPerson_Location</t>
  </si>
  <si>
    <t>KeyPerson_Country</t>
  </si>
  <si>
    <t>KeyPerson_Email</t>
  </si>
  <si>
    <t>KeyPerson_Telephone</t>
  </si>
  <si>
    <t>KeyPerson_Canton</t>
  </si>
  <si>
    <t>KeyPerson_Institution</t>
  </si>
  <si>
    <t>Geschlecht</t>
  </si>
  <si>
    <t>ProjectLeader</t>
  </si>
  <si>
    <t>BK_President</t>
  </si>
  <si>
    <t>Project_Year</t>
  </si>
  <si>
    <t>CreditAmount</t>
  </si>
  <si>
    <t>LinkedProj_ID</t>
  </si>
  <si>
    <t>LInkedProj_Code</t>
  </si>
  <si>
    <t>PinkedProjName</t>
  </si>
  <si>
    <t>MonthEndDate</t>
  </si>
  <si>
    <t>WP #</t>
  </si>
  <si>
    <t>Length</t>
  </si>
  <si>
    <t>Partner</t>
  </si>
  <si>
    <t>This table estimates the cost by WP and Year. The sums give the year allocation proposal.</t>
  </si>
  <si>
    <t>BeginMnth</t>
  </si>
  <si>
    <t>EndMnth</t>
  </si>
  <si>
    <t>ProjectMonth</t>
  </si>
  <si>
    <t>MonthBeginDate</t>
  </si>
  <si>
    <t>CalendarMonth</t>
  </si>
  <si>
    <t>CalendarYear</t>
  </si>
  <si>
    <t>ExpCostMonth</t>
  </si>
  <si>
    <t>WP 1</t>
  </si>
  <si>
    <t>WP 2</t>
  </si>
  <si>
    <t>WP 3</t>
  </si>
  <si>
    <t>WP 4</t>
  </si>
  <si>
    <t>WP 5</t>
  </si>
  <si>
    <t>WP 6</t>
  </si>
  <si>
    <t>WP 7</t>
  </si>
  <si>
    <t>WP 8</t>
  </si>
  <si>
    <t>WP 9</t>
  </si>
  <si>
    <t>WP 10</t>
  </si>
  <si>
    <t>WP 11</t>
  </si>
  <si>
    <t>WP 12</t>
  </si>
  <si>
    <t>TotalMonth</t>
  </si>
  <si>
    <t>Cumulative</t>
  </si>
  <si>
    <t>Finance Budget</t>
  </si>
  <si>
    <t>This table estimates the hours by person and WP. The sums give (tot project by person) and (total WP)</t>
  </si>
  <si>
    <t>This table estimates the cost by WP and Month. The sums give the month allocation proposal.</t>
  </si>
  <si>
    <t>ExpHoursMonth</t>
  </si>
  <si>
    <t>Expenses Budget</t>
  </si>
  <si>
    <t>Hours</t>
  </si>
  <si>
    <t>Expense</t>
  </si>
  <si>
    <t>Milestone</t>
  </si>
  <si>
    <t xml:space="preserve">Berichtssprache </t>
  </si>
  <si>
    <t>Forschungspaket</t>
  </si>
  <si>
    <t>Jahreseinteilung Kredite</t>
  </si>
  <si>
    <t>Projekt Code</t>
  </si>
  <si>
    <t>Anrede</t>
  </si>
  <si>
    <t>Startdatum geplannt</t>
  </si>
  <si>
    <t>Enddatum geplannt</t>
  </si>
  <si>
    <t>Bereich</t>
  </si>
  <si>
    <t>VSS FK</t>
  </si>
  <si>
    <t>Gesamtkosten geschätzt</t>
  </si>
  <si>
    <t>Gesamtkosten bewilligt</t>
  </si>
  <si>
    <t>Texte</t>
  </si>
  <si>
    <t>Kategorien</t>
  </si>
  <si>
    <t>Finanzierung ASTRA</t>
  </si>
  <si>
    <t>Verträge</t>
  </si>
  <si>
    <t>Original Title</t>
  </si>
  <si>
    <t>Ausführende Stelle</t>
  </si>
  <si>
    <t>Jahr 7</t>
  </si>
  <si>
    <t>Address book</t>
  </si>
  <si>
    <t>General Infos</t>
  </si>
  <si>
    <t>Bemerkung</t>
  </si>
  <si>
    <t>Schlüsselwörter Landessprache</t>
  </si>
  <si>
    <t>Kurz-beschreibung des Projekts Landessprache</t>
  </si>
  <si>
    <t>Projektziele Landessprache</t>
  </si>
  <si>
    <t>Schlüsselwörter Englisch</t>
  </si>
  <si>
    <t>Kurz-beschreibung des Projekts Englisch</t>
  </si>
  <si>
    <t>Projektziele Englisch</t>
  </si>
  <si>
    <t>Month End Date</t>
  </si>
  <si>
    <t>Monthly Projected Budget</t>
  </si>
  <si>
    <t xml:space="preserve">Cummulative Projected Budget </t>
  </si>
  <si>
    <t>Actual Month Expense</t>
  </si>
  <si>
    <t>Cummulative Month Expense</t>
  </si>
  <si>
    <t>Amount</t>
  </si>
  <si>
    <t>1) Is the project on-time?</t>
  </si>
  <si>
    <t>Project Base Data</t>
  </si>
  <si>
    <t>Number Active WPs</t>
  </si>
  <si>
    <t>Project BeginDate</t>
  </si>
  <si>
    <t>Number Completed WPs</t>
  </si>
  <si>
    <t>Project Expected EndDate</t>
  </si>
  <si>
    <t>Report Date</t>
  </si>
  <si>
    <t>Number WPs</t>
  </si>
  <si>
    <t>This project is on time</t>
  </si>
  <si>
    <t>2) Is the project in-budget?</t>
  </si>
  <si>
    <t>Expected Budget to Report Date</t>
  </si>
  <si>
    <t>Expenditure to Report Date</t>
  </si>
  <si>
    <t>Ratio Expenditure to Budget</t>
  </si>
  <si>
    <t>This project is in budget</t>
  </si>
  <si>
    <t>3) Are all work packages with problems identified?</t>
  </si>
  <si>
    <t>All are identified</t>
  </si>
  <si>
    <t>4) Are appropriate mitigation actions taking place?</t>
  </si>
  <si>
    <t>Required action are taking place</t>
  </si>
  <si>
    <t>5) Is escallation to higher levels needed?</t>
  </si>
  <si>
    <r>
      <t xml:space="preserve">Escallation is </t>
    </r>
    <r>
      <rPr>
        <b/>
        <sz val="11"/>
        <color theme="1"/>
        <rFont val="Arial"/>
        <family val="2"/>
        <scheme val="minor"/>
      </rPr>
      <t>not</t>
    </r>
    <r>
      <rPr>
        <sz val="11"/>
        <color theme="1"/>
        <rFont val="Arial"/>
        <family val="2"/>
        <scheme val="minor"/>
      </rPr>
      <t xml:space="preserve"> needed</t>
    </r>
  </si>
  <si>
    <t>Use the filter or formatting options to adjust the figure as needed. You may also create your own chart to show the same content.</t>
  </si>
  <si>
    <t>BK Status</t>
  </si>
  <si>
    <t>Project Status</t>
  </si>
  <si>
    <t>Status Code</t>
  </si>
  <si>
    <t>Agree</t>
  </si>
  <si>
    <t>As Planned</t>
  </si>
  <si>
    <t>Disagree</t>
  </si>
  <si>
    <t>At Risk</t>
  </si>
  <si>
    <t>Open</t>
  </si>
  <si>
    <t>In Trouble</t>
  </si>
  <si>
    <t>Done</t>
  </si>
  <si>
    <t># WPs</t>
  </si>
  <si>
    <t>Average Active WP Status</t>
  </si>
  <si>
    <t>No WP</t>
  </si>
  <si>
    <t>Average Active WP BK Adj. Status</t>
  </si>
  <si>
    <t>IsActive WP</t>
  </si>
  <si>
    <t>WP</t>
  </si>
  <si>
    <t>Expected Completion</t>
  </si>
  <si>
    <t>Completion Date</t>
  </si>
  <si>
    <t>PL Status</t>
  </si>
  <si>
    <t>Is WP</t>
  </si>
  <si>
    <t>Is Open WP</t>
  </si>
  <si>
    <t>BK Status Code</t>
  </si>
  <si>
    <t>Most Recent Report Date</t>
  </si>
  <si>
    <t>CopyPasteCheck Project</t>
  </si>
  <si>
    <t>Copy the yellow cells as VALUES to Sheet "Project WP Level"</t>
  </si>
  <si>
    <t>CopyPaste Check WP</t>
  </si>
  <si>
    <t>Canton</t>
  </si>
  <si>
    <t>M_F</t>
  </si>
  <si>
    <t>TotalCostProj</t>
  </si>
  <si>
    <t>TotalCostPersonnel</t>
  </si>
  <si>
    <t>TotalCostMaterial</t>
  </si>
  <si>
    <t>FinanceASTRA</t>
  </si>
  <si>
    <t>FinanceSelf</t>
  </si>
  <si>
    <t>ResearchProp_Name_NS</t>
  </si>
  <si>
    <t>ResearchProp_Name_D</t>
  </si>
  <si>
    <t>Alternative Title</t>
  </si>
  <si>
    <t>Year</t>
  </si>
  <si>
    <t>Credit</t>
  </si>
  <si>
    <t>AP #</t>
  </si>
  <si>
    <t>AP Name</t>
  </si>
  <si>
    <t>AP ShortName</t>
  </si>
  <si>
    <t>Copy the yellow cells that contain an AP to the excel "Controling of Project Milestones</t>
  </si>
  <si>
    <t>1) Select the appropriate status in the column "PL Status"
2) After the BK, Set the "BK Status" field to the appropriate conclusion</t>
  </si>
  <si>
    <r>
      <t>Directions: Enter the hours worked for each person monthly in the green fields (</t>
    </r>
    <r>
      <rPr>
        <sz val="11"/>
        <color theme="7" tint="0.59996337778862885"/>
        <rFont val="Arial"/>
        <family val="2"/>
        <scheme val="minor"/>
      </rPr>
      <t>███</t>
    </r>
    <r>
      <rPr>
        <sz val="11"/>
        <color theme="1"/>
        <rFont val="Arial"/>
        <family val="2"/>
        <scheme val="minor"/>
      </rPr>
      <t>)</t>
    </r>
  </si>
  <si>
    <t>Directions: 
1) Fill in the report date in cell G10. Generally, this is the date of the BK meeting.
2) Enter the project leader's assesment of the status of each work package in the cells AB68:AB79.
3) Set answers to the 5 questions to "Open" in cells D12; D18; D21; D24; D27
4) Adjust the Budget-Expense chart as you wish to make the four time lines clearly visible. You may change the language of the chart titles.
5) Copy the three elements to three slides for the BK Presentation. 
6) During the meeting, determine the BK's assessment of the status of the work packages and enter this in cells AC68:AC79
7) During the meeting, determine the BK's answers to the 5 questions and update the values in the presentation. Also enter this in cells D12; D18; D21; D24; D27</t>
  </si>
  <si>
    <t>Copy the cells as VALUES to Sheet "Project Level"</t>
  </si>
  <si>
    <t>Directions: 
Copy the two tables below (B4:K6 and B9:H22) to an email and send it to the work group's secretariat after each BK meeting</t>
  </si>
  <si>
    <t>Instructions pour compléter le formulaire</t>
  </si>
  <si>
    <r>
      <t xml:space="preserve">Tous les coûts sont à exprimer/comprendre </t>
    </r>
    <r>
      <rPr>
        <b/>
        <sz val="11"/>
        <color theme="1"/>
        <rFont val="Arial"/>
        <family val="2"/>
        <scheme val="minor"/>
      </rPr>
      <t>avec TVA et frais généraux inclus</t>
    </r>
    <r>
      <rPr>
        <sz val="11"/>
        <color theme="1"/>
        <rFont val="Arial"/>
        <family val="2"/>
        <scheme val="minor"/>
      </rPr>
      <t xml:space="preserve">. </t>
    </r>
  </si>
  <si>
    <t>Certains champs ont des menus déroulants. N'employer qu'une des valeurs qui y sont proposées.</t>
  </si>
  <si>
    <t>N'apporter aucun changement à la structure ou au formatage du formulaire.</t>
  </si>
  <si>
    <t>Si un retour à la ligne est nécessaire pour rendre le texte plus lisible, utiliser la combinaison  "Alt" + "Enter".</t>
  </si>
  <si>
    <t>Certaines cellules affichent un petit triangle rouge dans le coin en-haut à droite. Cela indique la présence d'un commentaire qui aidera à remplir correctement le formulaire. Le survol du champ en question permet de rendre visible ce commentaire.</t>
  </si>
  <si>
    <t xml:space="preserve">Formulaire Version </t>
  </si>
  <si>
    <t>PROGRAMME RECHERCHES ROUTES DETEC</t>
  </si>
  <si>
    <t>Date demande</t>
  </si>
  <si>
    <t>Version du</t>
  </si>
  <si>
    <t>Idée de recherche</t>
  </si>
  <si>
    <t>Projet de recherche</t>
  </si>
  <si>
    <t>Formulaire 2: Projet de recherche</t>
  </si>
  <si>
    <t>Données de base</t>
  </si>
  <si>
    <t>Groupe de travail</t>
  </si>
  <si>
    <t>Thème central de la recherche</t>
  </si>
  <si>
    <t>Titre de l'idée de recherche</t>
  </si>
  <si>
    <t>Titre du projet de recherche</t>
  </si>
  <si>
    <t>Organisme proposant</t>
  </si>
  <si>
    <t>Chef de projet</t>
  </si>
  <si>
    <t>Nombre d'organismes impliqués</t>
  </si>
  <si>
    <t>Informations de contact pour les autres organismes participants. Svp inclure à la fois les organismes qui participent activement à la recherche, et ceux qui y participent financièrement. 
S'il y en a plus de 3, merci d'utiliser les champs additionnels à la fin du formulaire (p.6)</t>
  </si>
  <si>
    <t>Nom du centre de recherche</t>
  </si>
  <si>
    <t>Pays</t>
  </si>
  <si>
    <t>NPA</t>
  </si>
  <si>
    <t>Lieu</t>
  </si>
  <si>
    <t>Titre</t>
  </si>
  <si>
    <t>Prénom</t>
  </si>
  <si>
    <t>Nom</t>
  </si>
  <si>
    <t>Téléphone 1</t>
  </si>
  <si>
    <t>Téléphone 2</t>
  </si>
  <si>
    <t>Nom organisme partenaire 1</t>
  </si>
  <si>
    <t>Nom organisme partenaire 2</t>
  </si>
  <si>
    <t>Nom organisme partenaire 3</t>
  </si>
  <si>
    <t>Durée du projet (mois)</t>
  </si>
  <si>
    <t>Coût total du projet en CHF</t>
  </si>
  <si>
    <t>Y a-t-il eu appel d'offre ?</t>
  </si>
  <si>
    <t>Historique de l'idée de recherche (déroulement des décisions jusqu'à présent)</t>
  </si>
  <si>
    <t>dont OFROU</t>
  </si>
  <si>
    <t>dont partenaire (s)</t>
  </si>
  <si>
    <t>Combien d'offres concurrentes y a-t-il eu ?</t>
  </si>
  <si>
    <r>
      <t xml:space="preserve">A) Décrivez pourquoi votre approche est appropriée pour </t>
    </r>
    <r>
      <rPr>
        <u/>
        <sz val="10"/>
        <color theme="1"/>
        <rFont val="Arial"/>
        <family val="2"/>
        <scheme val="minor"/>
      </rPr>
      <t>atteindre les objectifs de l'idée de recherche.</t>
    </r>
  </si>
  <si>
    <t>Utilisez 1200 signes maximum (espaces compris).</t>
  </si>
  <si>
    <r>
      <t xml:space="preserve">B) Expliquez pourquoi </t>
    </r>
    <r>
      <rPr>
        <u/>
        <sz val="10"/>
        <color theme="1"/>
        <rFont val="Arial"/>
        <family val="2"/>
        <scheme val="minor"/>
      </rPr>
      <t>l'équipe de projet</t>
    </r>
    <r>
      <rPr>
        <sz val="10"/>
        <color theme="1"/>
        <rFont val="Arial"/>
        <family val="2"/>
        <scheme val="minor"/>
      </rPr>
      <t xml:space="preserve"> indiquée est un choix particulièrement judicieux.</t>
    </r>
  </si>
  <si>
    <t xml:space="preserve">Utilisez 600 signes maximum (espaces compris).  </t>
  </si>
  <si>
    <t xml:space="preserve">Utilisez 400 signes maximum (espaces compris). </t>
  </si>
  <si>
    <t xml:space="preserve">Utilisez 300 signes maximum (espaces compris). </t>
  </si>
  <si>
    <t>E) Justifiez les éventuels avantages du plan financier proposé.</t>
  </si>
  <si>
    <t>Plan de recherche: Procédure</t>
  </si>
  <si>
    <t>Nombre estimé de Work Packages</t>
  </si>
  <si>
    <t>Nombre estimé de participants</t>
  </si>
  <si>
    <t>Durée totale (mois)</t>
  </si>
  <si>
    <t>Plan de projet</t>
  </si>
  <si>
    <t>Work Packages</t>
  </si>
  <si>
    <t>Début</t>
  </si>
  <si>
    <t>Fin</t>
  </si>
  <si>
    <t>Durée</t>
  </si>
  <si>
    <t>Equipe de projet</t>
  </si>
  <si>
    <t>Rôle</t>
  </si>
  <si>
    <t>Taux</t>
  </si>
  <si>
    <t>Heures</t>
  </si>
  <si>
    <r>
      <t xml:space="preserve">C) Expliquez pourquoi </t>
    </r>
    <r>
      <rPr>
        <u/>
        <sz val="10"/>
        <color theme="1"/>
        <rFont val="Arial"/>
        <family val="2"/>
        <scheme val="minor"/>
      </rPr>
      <t>le plan de projet</t>
    </r>
    <r>
      <rPr>
        <sz val="10"/>
        <color theme="1"/>
        <rFont val="Arial"/>
        <family val="2"/>
        <scheme val="minor"/>
      </rPr>
      <t xml:space="preserve"> (diagr.de Gantt) est particulièrement adapté à la réalisation des objectifs.</t>
    </r>
  </si>
  <si>
    <r>
      <t>D) Expliquez la sélection de l</t>
    </r>
    <r>
      <rPr>
        <u/>
        <sz val="10"/>
        <color theme="1"/>
        <rFont val="Arial"/>
        <family val="2"/>
        <scheme val="minor"/>
      </rPr>
      <t>a Commission de suivi</t>
    </r>
    <r>
      <rPr>
        <sz val="10"/>
        <color theme="1"/>
        <rFont val="Arial"/>
        <family val="2"/>
        <scheme val="minor"/>
      </rPr>
      <t xml:space="preserve"> en vous appuyant sur les critères du Manuel.</t>
    </r>
  </si>
  <si>
    <t>Coût total en personnel</t>
  </si>
  <si>
    <t>Matériel</t>
  </si>
  <si>
    <t>Coût total en matériel</t>
  </si>
  <si>
    <t>Sorte de matériel</t>
  </si>
  <si>
    <t>Cette liste peut être continuée en page 6 (le montant sera reporté)</t>
  </si>
  <si>
    <t>Nombre</t>
  </si>
  <si>
    <t>Coût/unité</t>
  </si>
  <si>
    <t>Plan de recherche: procédure détaillée</t>
  </si>
  <si>
    <t>Nombre prévu de Work Packages</t>
  </si>
  <si>
    <t>Nombre prévu de participants</t>
  </si>
  <si>
    <t>Effort en personnel par WP (en heures)</t>
  </si>
  <si>
    <t>Total projet (heures)</t>
  </si>
  <si>
    <t>WP abréviations</t>
  </si>
  <si>
    <t>Saisir les heures à effectuer par chaque participant pour chaque WP</t>
  </si>
  <si>
    <t xml:space="preserve">Total Projet: </t>
  </si>
  <si>
    <t xml:space="preserve">Total Projet %: </t>
  </si>
  <si>
    <t>Diagramme Gantt</t>
  </si>
  <si>
    <t>Mois</t>
  </si>
  <si>
    <t>Année 1</t>
  </si>
  <si>
    <t>Année 2</t>
  </si>
  <si>
    <t>Année 3</t>
  </si>
  <si>
    <t>Année 4</t>
  </si>
  <si>
    <t>Année 5</t>
  </si>
  <si>
    <t>Année 6</t>
  </si>
  <si>
    <t>D</t>
  </si>
  <si>
    <t>F</t>
  </si>
  <si>
    <t>Autres coûts partenaires de projet (contribution propre)</t>
  </si>
  <si>
    <t>Coûts</t>
  </si>
  <si>
    <t>E-Mail personne de contact</t>
  </si>
  <si>
    <t>Montant</t>
  </si>
  <si>
    <t>Président CS</t>
  </si>
  <si>
    <t>Spécialisation</t>
  </si>
  <si>
    <t>Membre CS 1</t>
  </si>
  <si>
    <t>Membre CS 2</t>
  </si>
  <si>
    <t>Membre CS 3</t>
  </si>
  <si>
    <t>Membre CS 4</t>
  </si>
  <si>
    <t>Membre CS 5</t>
  </si>
  <si>
    <t>Membre CS 6</t>
  </si>
  <si>
    <t>Membre CS 7</t>
  </si>
  <si>
    <t>Membre CS 8</t>
  </si>
  <si>
    <t>Membre CS 9</t>
  </si>
  <si>
    <t>Membre CS 10</t>
  </si>
  <si>
    <t>Membre CS 11</t>
  </si>
  <si>
    <t>Membre CS 12</t>
  </si>
  <si>
    <t>Plan de financement: montants partenaires</t>
  </si>
  <si>
    <t>Informations supplémentaires</t>
  </si>
  <si>
    <t>Autres organismes concernés 
(en cas de groupes d'étude)</t>
  </si>
  <si>
    <t>Nom organisme partenaire 4</t>
  </si>
  <si>
    <t>Nom organisme partenaire 5</t>
  </si>
  <si>
    <t>Matériel supplémentaire</t>
  </si>
  <si>
    <t>Descriptif du projet (ne sera pas publié)</t>
  </si>
  <si>
    <t>Un descriptif de projet structuré comme ci-dessous doit être rendu avec le F2. Les sections 1 à 9 pourront contenir un total de 7500 mots (en allemand et en anglais: 6000 mots). Les CV doivent être composés d'exactement 1 page, et d'exactement 1 page de publications pertinentes.</t>
  </si>
  <si>
    <t xml:space="preserve">Le descriptif de projet doit inclure le code de projet attribué. </t>
  </si>
  <si>
    <t>Description du problème (point de départ)</t>
  </si>
  <si>
    <t>Etat de la recherche à l'international (nécessité de cette recherche)</t>
  </si>
  <si>
    <t>Stratégie, méthodologie, approche de la solution</t>
  </si>
  <si>
    <t>Disponibilité des données requises</t>
  </si>
  <si>
    <t>Plan de recherche concret, avec WPs et jalons</t>
  </si>
  <si>
    <t>Coûts et financement par WP et par partenaires dans le projet. Répartition des responsabilités</t>
  </si>
  <si>
    <t xml:space="preserve">Résultats escomptés, bénéfices et bénéficiaires de la recherche </t>
  </si>
  <si>
    <t xml:space="preserve">Mise en œuvre et applications </t>
  </si>
  <si>
    <t>Evaluation des effets</t>
  </si>
  <si>
    <t>Littérature nationale et internationale en rapport avec ce thème</t>
  </si>
  <si>
    <t>Curriculum Vitae du chef de projet et de son suppléant</t>
  </si>
  <si>
    <t>Intructions pour remplir le formulaire</t>
  </si>
  <si>
    <r>
      <t xml:space="preserve">Tous les coûts sont à exprimer/comprendre </t>
    </r>
    <r>
      <rPr>
        <b/>
        <sz val="11"/>
        <color theme="1"/>
        <rFont val="Arial"/>
        <family val="2"/>
        <scheme val="minor"/>
      </rPr>
      <t xml:space="preserve">avec TVA et frais généraux inclus. </t>
    </r>
  </si>
  <si>
    <t>Certaines cellules affichent un triangle rouge dans le coin en-haut à droite. Cela indique la présence d'un commentaire qui aidera à remplir correctement le formulaire. Le survol du champ en question permet de rendre visible ce commentaire</t>
  </si>
  <si>
    <t xml:space="preserve">Formulaire 4 Version </t>
  </si>
  <si>
    <t>Rempli le</t>
  </si>
  <si>
    <t>Date de la 1ère soumission</t>
  </si>
  <si>
    <t>Formulaire 4: Décision</t>
  </si>
  <si>
    <t>Chef/Cheffe de projet</t>
  </si>
  <si>
    <t>Office, entreprise, institution</t>
  </si>
  <si>
    <t>Rue, N°</t>
  </si>
  <si>
    <t>Code postal</t>
  </si>
  <si>
    <t xml:space="preserve">Lieu: </t>
  </si>
  <si>
    <t>Pays:</t>
  </si>
  <si>
    <t>Tél: +XX XX XXX XX XX</t>
  </si>
  <si>
    <t>Confirmation des données:
Imprimer et signer
Date/Signature</t>
  </si>
  <si>
    <t>Prés. Commission de Suivi (CS)</t>
  </si>
  <si>
    <t xml:space="preserve">Pays: </t>
  </si>
  <si>
    <t>Choisir la langue du rapport (X)</t>
  </si>
  <si>
    <t>Allemand</t>
  </si>
  <si>
    <t>Français</t>
  </si>
  <si>
    <t>Anglais</t>
  </si>
  <si>
    <t>Titre du projet de recherche 
(français ou allemand)</t>
  </si>
  <si>
    <t>Titre du projet de recherche 
(anglais)</t>
  </si>
  <si>
    <t>Début du projet (1er jour du mois)</t>
  </si>
  <si>
    <t>Fin du projet (dernier jour du mois)</t>
  </si>
  <si>
    <t>En cas de différence entre les deux durées, donnez-en la raison</t>
  </si>
  <si>
    <t>Code NABS</t>
  </si>
  <si>
    <t>Axes de recherche OFROU</t>
  </si>
  <si>
    <t>Données pour le plan de recherche</t>
  </si>
  <si>
    <t>* = éventuelle TVA comprise</t>
  </si>
  <si>
    <t>Coûts totaux du projet*</t>
  </si>
  <si>
    <t>Financement OFROU*</t>
  </si>
  <si>
    <t>Coûts totaux de personnel*</t>
  </si>
  <si>
    <t xml:space="preserve">Saisissez un jalon correspondant à chaque Work Package. Il doit s'agir d'affirmations, qui peuvent être vraies ou fausses (par ex.: "le rapport final a été accepté par la Commission de suivi") </t>
  </si>
  <si>
    <r>
      <t xml:space="preserve">Budget/ calendrier des jalons: </t>
    </r>
    <r>
      <rPr>
        <sz val="10"/>
        <color theme="1"/>
        <rFont val="Arial"/>
        <family val="2"/>
        <scheme val="minor"/>
      </rPr>
      <t>répartissez les coûts non-liés au personnel sur les diff. WP</t>
    </r>
  </si>
  <si>
    <t>Personnel</t>
  </si>
  <si>
    <t>Contrôle si total juste</t>
  </si>
  <si>
    <t>Répartition annuelle du crédit</t>
  </si>
  <si>
    <t>Année</t>
  </si>
  <si>
    <t>Selon F2</t>
  </si>
  <si>
    <t>Proposition</t>
  </si>
  <si>
    <t>Textes pour la banque de données ARAMIS</t>
  </si>
  <si>
    <t>Choisir l'autre langue (X)</t>
  </si>
  <si>
    <t>Mots-clés (en anglais, 6 au max, séparés par ";" )</t>
  </si>
  <si>
    <t>Mots-clés (en français ou en all. 6 au max, séparés par ";" )</t>
  </si>
  <si>
    <t>Objectifs du projet (en anglais, 900 signes max)</t>
  </si>
  <si>
    <t>Objectifs du projet (en français ou en allemand, 900 signes max.)</t>
  </si>
  <si>
    <t>Description succincte du projet (en anglais, 1500 signes max.)</t>
  </si>
  <si>
    <t>Description succincte du projet (en français ou en allemand, 1500 signes max.)</t>
  </si>
  <si>
    <t>Est-ce un paquet de recherche ?</t>
  </si>
  <si>
    <t>Titre du paquet de recherche</t>
  </si>
  <si>
    <t>Projets afférents 
(à ne remplir que pour un paquet, les numéros exacts des projets sont obligatoires)</t>
  </si>
  <si>
    <t xml:space="preserve">Dat de la demande: </t>
  </si>
  <si>
    <t>Commission de Suivi (CS)</t>
  </si>
  <si>
    <t>Président/e</t>
  </si>
  <si>
    <t>Membres</t>
  </si>
  <si>
    <t>Réponse</t>
  </si>
  <si>
    <t>Oui</t>
  </si>
  <si>
    <t>Non</t>
  </si>
  <si>
    <t>TRU Tracé et environnement</t>
  </si>
  <si>
    <t>MB4 Mobilité 4.0</t>
  </si>
  <si>
    <t>VPT Technique et planification du trafic</t>
  </si>
  <si>
    <t>MFZ Etres humains et véhicules</t>
  </si>
  <si>
    <t>VSS Association suisse des professionnels de la route et des transports</t>
  </si>
  <si>
    <t xml:space="preserve">Aucun groupe de travail </t>
  </si>
  <si>
    <t>QUE Thème transversal</t>
  </si>
  <si>
    <t>BGT Ponts, géotechnique et tunnels</t>
  </si>
  <si>
    <t>Axes de recherche</t>
  </si>
  <si>
    <t>Inconnu</t>
  </si>
  <si>
    <t>BGT_20_02 Modèles des charges </t>
  </si>
  <si>
    <t>BGT_20_03 Développement durable et conflits d'objectifs dans l'évaluation des solutions </t>
  </si>
  <si>
    <t>BGT_20_4b Identification des réserves structurelles – surveillance structurale (Monitoring) </t>
  </si>
  <si>
    <t>BGT_20_05 Nouvelles utilisations des matériaux de construction en fibres de basalte </t>
  </si>
  <si>
    <t>BGT_20_06 Technique de construction et d'entretien des ponts </t>
  </si>
  <si>
    <t>BGT_20_07 Technique de construction et d'entretien des tunnels </t>
  </si>
  <si>
    <t>BGT_20_08 Méthodes non destructives avancées pour le diagnostic et l'évaluation des infrastructures existantes</t>
  </si>
  <si>
    <t>BGT_20_09 Interaction entre des nouveaux matériaux et véhicules sur l’exploitation </t>
  </si>
  <si>
    <t>BGT_20_10 Contrôle structurel et gestion de l'infrastructure pour les transports spéciaux, y compris le contrôle du trafic</t>
  </si>
  <si>
    <t>BGT_20_11 Nouvelles technologies et innovations dans le domaine des équipements techniques </t>
  </si>
  <si>
    <t>MB4_20_00 MB4 Bottom-up</t>
  </si>
  <si>
    <t>MB4_20_01 Incidences des nouvelles formes de mobilité</t>
  </si>
  <si>
    <t>MB4_20_02 Conditions préalables à l’utilisation de véhicules automatisés</t>
  </si>
  <si>
    <t>MB4_20_03 Potentiel économique de la mobilité 4.0</t>
  </si>
  <si>
    <t xml:space="preserve">MB4_20_04 Instruments numériques pour la mobilité douce
</t>
  </si>
  <si>
    <t>MB4_20_05 Conditions préalables à la conduite automatisée sur le plan infrastructurel</t>
  </si>
  <si>
    <t>MFZ_20_00 MFZ Bottom-up</t>
  </si>
  <si>
    <t>MFZ_20_01 Comportement humain en situation d'urgence</t>
  </si>
  <si>
    <t>MFZ_20_02 Comportement humain et nouveaux véhicules</t>
  </si>
  <si>
    <t>MFZ_20_03 Exigences posées aux infrastructures de transport par divers groupes d’usagers</t>
  </si>
  <si>
    <t xml:space="preserve">MFZ_20_04 Accidents de vélo : causes et mesures
</t>
  </si>
  <si>
    <t>MFZ_20_05 Efficacité des mesures administratives</t>
  </si>
  <si>
    <t>MFZ_20_06 Système d’indicateurs-clés de performance en matière de sécurité routière pour la Suisse</t>
  </si>
  <si>
    <t>MFZ_20_07 Amélioration de la sécurité routière au moyen de systèmes d’assistance</t>
  </si>
  <si>
    <t>MFZ_20_08 Adaptation des exigences relatives à la réception par type et au contrôle des véhicules</t>
  </si>
  <si>
    <t>TRU_20_00 TRU Bottom-up</t>
  </si>
  <si>
    <t>TRU_20_01 Exigences futures en matière de technologies de revêtement</t>
  </si>
  <si>
    <t>TRU_20_02 Données de base pour les prévisions relatives à l’état</t>
  </si>
  <si>
    <t>TRU_20_03 Vieillissement du bitume : microstructure et composition chimique</t>
  </si>
  <si>
    <t>TRU_20_04 Conditions préalables à la gestion du patrimoine</t>
  </si>
  <si>
    <t>TRU_20_05 Changement climatique : menace et adaptation nécessaire des infrastructures</t>
  </si>
  <si>
    <t>TRU_20_06 Durabilité des composants et des matériaux de construction</t>
  </si>
  <si>
    <t>TRU_20_07 Revêtements pour la mobilité douce</t>
  </si>
  <si>
    <t xml:space="preserve">TRU_20_08 Intégration dans le paysage des ouvrages d’art et des parois antibruit
</t>
  </si>
  <si>
    <t>TRU_20_09 Chantier de l’avenir</t>
  </si>
  <si>
    <t xml:space="preserve">TRU_20_10 BIM pour le tracé (coordination avec le GT PGT)
</t>
  </si>
  <si>
    <t>VPT_20_00 VPT Bottom-up</t>
  </si>
  <si>
    <t>VPT_20_01 Interactions entre l’aménagement du territoire et la planification des transports du point de vue intermodal</t>
  </si>
  <si>
    <t>VPT_20_02  Importance, influence et organisation du transport routier de marchandises</t>
  </si>
  <si>
    <t xml:space="preserve">VPT_20_03 Réduction du trafic : approche pour une planification durable du trafic </t>
  </si>
  <si>
    <t>VPT_20_04 Détermination de niveaux d’accessibilité variant selon le lieu</t>
  </si>
  <si>
    <t xml:space="preserve">VPT_20_05 Utilisation efficace des aires de circulation existantes
</t>
  </si>
  <si>
    <t>VPT_20_06 Accroissement du taux d’occupation des véhicules</t>
  </si>
  <si>
    <t>VPT_20_07 Nouvelles méthodes, nouveaux systèmes et nouvelle standardisation dans le domaine de la gestion du trafic intermodal et inter-réseaux</t>
  </si>
  <si>
    <t>VPT_20_08 Nouvelles méthodes et nouveaux systèmes destinés à améliorer et compléter le recensement du trafic</t>
  </si>
  <si>
    <t xml:space="preserve">VPT_20_09 Innovation et flexibilité aux interfaces entre le réseau routier national et le réseau routier secondaire
</t>
  </si>
  <si>
    <t>VPT_20_10 Accès, qualité de la desserte et interconnexion de différents moyens de transport</t>
  </si>
  <si>
    <t>VPT_20_11 Fourniture de données pour l’amélioration des prestations de mobilité multimodale</t>
  </si>
  <si>
    <t>QUE_20_00 QUE Bottom-up</t>
  </si>
  <si>
    <t>QUE_20_01 Acceptation d’un renforcement du financement du trafic individuel par les usagers</t>
  </si>
  <si>
    <t>QUE_20_02 Processus ou responsabilités en cas de dommages importants</t>
  </si>
  <si>
    <t>QUE_20_03 Conditions préalables à l’élaboration de stratégies de maintenance optimales</t>
  </si>
  <si>
    <t xml:space="preserve">QUE_20_04 Imputation directe des coûts des infrastructures cyclables
</t>
  </si>
  <si>
    <t>VSS_20_00 Recherche liée aux normes</t>
  </si>
  <si>
    <t>Rôle dans le projet</t>
  </si>
  <si>
    <t>- Vide -</t>
  </si>
  <si>
    <t>Chef/fe de projet</t>
  </si>
  <si>
    <t>Chef/fe de projet remplaçant</t>
  </si>
  <si>
    <t>Expert/e</t>
  </si>
  <si>
    <t>Employé/ de commerce avec expérience</t>
  </si>
  <si>
    <t>Employé/e de commerce</t>
  </si>
  <si>
    <t>Technicien/ne</t>
  </si>
  <si>
    <t>Secrétariat</t>
  </si>
  <si>
    <t>Professeur/e (Univ.)</t>
  </si>
  <si>
    <t>Collaborateur/trice scientifique (Univ.)</t>
  </si>
  <si>
    <t xml:space="preserve">Etudiant/e Master (Univ.) </t>
  </si>
  <si>
    <t>Etudiant/e Bachelor (Univ.)</t>
  </si>
  <si>
    <t>Autre</t>
  </si>
  <si>
    <t>Codes NABS</t>
  </si>
  <si>
    <t>Oui Non</t>
  </si>
  <si>
    <t>M/Mme</t>
  </si>
  <si>
    <t>Monsieur</t>
  </si>
  <si>
    <t>Madame</t>
  </si>
  <si>
    <t>Merci de choisir la catégorie qui convient le mieux</t>
  </si>
  <si>
    <t>811; Infrastructures et développement territorial; Systèmes de transport</t>
  </si>
  <si>
    <t>812; Infrastructures et développement territorial; Aménagement du territoire, constructions, planification</t>
  </si>
  <si>
    <t>813 Infrastructures et développement territorial; Télécommunications</t>
  </si>
  <si>
    <t>814; Infrastructures et développement territorial;  Non attribuable, inclassable</t>
  </si>
  <si>
    <t xml:space="preserve">820; Protection de l'environnement; </t>
  </si>
  <si>
    <t>830; Protection et promotion de la santé humaine ;</t>
  </si>
  <si>
    <t>865; Structures sociales; Politique, droit</t>
  </si>
  <si>
    <t>866; Structures sociales; Culture, loisirs, sport</t>
  </si>
  <si>
    <t>920; Recherche inclassable;  </t>
  </si>
  <si>
    <r>
      <t xml:space="preserve">Remplir uniquement les cellules en vert </t>
    </r>
    <r>
      <rPr>
        <sz val="11"/>
        <color theme="7" tint="0.59996337778862885"/>
        <rFont val="Arial"/>
        <family val="2"/>
        <scheme val="minor"/>
      </rPr>
      <t>███.</t>
    </r>
    <r>
      <rPr>
        <sz val="11"/>
        <color theme="1"/>
        <rFont val="Arial"/>
        <family val="2"/>
        <scheme val="minor"/>
      </rPr>
      <t xml:space="preserve">
Les cellules mises en exemple peuvent être remplacées.
Les autres champs sont verrouillés afin d'éviter la saisie de valeurs par mégarde.</t>
    </r>
  </si>
  <si>
    <t>BGT_20_4a Identification des réserves structurelles – Modèles </t>
  </si>
  <si>
    <t>Coût total partenaires</t>
  </si>
  <si>
    <t xml:space="preserve">Total financement </t>
  </si>
  <si>
    <r>
      <t>Autres membres de la Commission de Suivi (CS)</t>
    </r>
    <r>
      <rPr>
        <sz val="11"/>
        <color theme="1"/>
        <rFont val="Arial"/>
        <family val="2"/>
        <scheme val="minor"/>
      </rPr>
      <t xml:space="preserve"> (habituellement entre 5 et 8 personnes)</t>
    </r>
  </si>
  <si>
    <r>
      <t xml:space="preserve">Seules les cases vertes doivent être remplies </t>
    </r>
    <r>
      <rPr>
        <sz val="11"/>
        <color theme="7" tint="0.59996337778862885"/>
        <rFont val="Arial"/>
        <family val="2"/>
        <scheme val="minor"/>
      </rPr>
      <t xml:space="preserve"> ███</t>
    </r>
    <r>
      <rPr>
        <sz val="11"/>
        <color theme="1"/>
        <rFont val="Arial"/>
        <family val="2"/>
        <scheme val="minor"/>
      </rPr>
      <t xml:space="preserve">
Les cases violettes peuvent être écrasées  </t>
    </r>
    <r>
      <rPr>
        <sz val="11"/>
        <color theme="2" tint="0.79998168889431442"/>
        <rFont val="Arial"/>
        <family val="2"/>
        <scheme val="minor"/>
      </rPr>
      <t>███</t>
    </r>
    <r>
      <rPr>
        <sz val="11"/>
        <color theme="1"/>
        <rFont val="Arial"/>
        <family val="2"/>
        <scheme val="minor"/>
      </rPr>
      <t xml:space="preserve">
Les valeurs du modèle qui apparaissent partiellement peuvent être écrasées.
Les cellules restantes sont verrouillées (protection de la feuille) pour éviter toute saisie incorrecte.</t>
    </r>
  </si>
  <si>
    <t>Prop. de recherche</t>
  </si>
  <si>
    <t>Titre en français ou en allemand</t>
  </si>
  <si>
    <t>Selon proposition (F2)</t>
  </si>
  <si>
    <t>Coûts totaux de matériel*</t>
  </si>
  <si>
    <r>
      <t>Commission de suivi (CS) (</t>
    </r>
    <r>
      <rPr>
        <sz val="10"/>
        <color theme="1"/>
        <rFont val="Arial"/>
        <family val="2"/>
        <scheme val="minor"/>
      </rPr>
      <t>habituellement entre 5 et 8 personnes; espace suppl. en page 6)</t>
    </r>
  </si>
  <si>
    <t>Vérifiez la répartition proposée. En cas de différences importantes, veuillez justifier.</t>
  </si>
  <si>
    <t>Financement par partenaire(s)*</t>
  </si>
  <si>
    <t>Contrib. partenaire(s)* (coûts = financ.)</t>
  </si>
  <si>
    <t>Séances de la Commission de Suivi (CS)</t>
  </si>
  <si>
    <t>Frais d'impression</t>
  </si>
  <si>
    <t>N° de projet</t>
  </si>
  <si>
    <t>Cost</t>
  </si>
  <si>
    <t>Astra Credit</t>
  </si>
  <si>
    <t>Credit Factor</t>
  </si>
  <si>
    <t>&lt;-- Enter the Report Date in cell G10 (this BK)</t>
  </si>
  <si>
    <t>Next BK Date</t>
  </si>
  <si>
    <t>&lt;-- Enter the next BK Date in cell G12 (next BK)</t>
  </si>
  <si>
    <t>F2 V01 F</t>
  </si>
  <si>
    <t>VPT_20_08C</t>
  </si>
  <si>
    <t>Systèmes de collecte des flux de trafic</t>
  </si>
  <si>
    <t>Le GT VPT a développé l’idée de recherche et l’a soumise le 1.4.22 à l’OFROU pour le programme de recherche 2023 – 2024. En octobre 2022, la direction de l’OFROU a autorisé cette idée de recherche de manière anticipée.</t>
  </si>
  <si>
    <t>Il n’est pas nécessaire d’indiquer la composition de la CA pour déposer la demande auprès du GT VPT. La CA est composée conjointement avec le GT VPT. Ceci a lieu après l’examen des demandes par le GT VPT et avant la soumission de la demande sélectionnée à l’OFROU. Les demandes éventuellement encore nécessaires sont effectuées pendant cette période par le centre de recherche.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</si>
</sst>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31" x14ac:knownFonts="1">
    <font>
      <sz val="11"/>
      <color theme="1"/>
      <name val="Arial"/>
      <family val="2"/>
      <scheme val="minor"/>
    </font>
    <font>
      <sz val="10"/>
      <color theme="1"/>
      <name val="Arial"/>
      <family val="2"/>
    </font>
    <font>
      <sz val="10"/>
      <color theme="1"/>
      <name val="Arial"/>
      <family val="2"/>
    </font>
    <font>
      <b/>
      <sz val="14"/>
      <color theme="1"/>
      <name val="Arial"/>
      <family val="2"/>
      <scheme val="minor"/>
    </font>
    <font>
      <b/>
      <sz val="12"/>
      <color theme="1"/>
      <name val="Arial"/>
      <family val="2"/>
      <scheme val="minor"/>
    </font>
    <font>
      <sz val="11"/>
      <color theme="1"/>
      <name val="Arial"/>
      <family val="2"/>
      <scheme val="minor"/>
    </font>
    <font>
      <b/>
      <sz val="11"/>
      <color theme="1"/>
      <name val="Arial"/>
      <family val="2"/>
      <scheme val="minor"/>
    </font>
    <font>
      <sz val="10"/>
      <color theme="1"/>
      <name val="Arial"/>
      <family val="2"/>
      <scheme val="minor"/>
    </font>
    <font>
      <i/>
      <sz val="10"/>
      <color theme="1"/>
      <name val="Arial"/>
      <family val="2"/>
      <scheme val="minor"/>
    </font>
    <font>
      <sz val="9"/>
      <color indexed="81"/>
      <name val="Tahoma"/>
      <family val="2"/>
    </font>
    <font>
      <b/>
      <sz val="10"/>
      <color theme="1"/>
      <name val="Arial"/>
      <family val="2"/>
      <scheme val="minor"/>
    </font>
    <font>
      <i/>
      <sz val="10"/>
      <color theme="0" tint="-0.499984740745262"/>
      <name val="Arial"/>
      <family val="2"/>
      <scheme val="minor"/>
    </font>
    <font>
      <sz val="10"/>
      <color theme="0" tint="-0.499984740745262"/>
      <name val="Arial"/>
      <family val="2"/>
      <scheme val="minor"/>
    </font>
    <font>
      <u/>
      <sz val="10"/>
      <color theme="1"/>
      <name val="Arial"/>
      <family val="2"/>
      <scheme val="minor"/>
    </font>
    <font>
      <sz val="8"/>
      <color theme="1"/>
      <name val="Arial"/>
      <family val="2"/>
      <scheme val="minor"/>
    </font>
    <font>
      <sz val="9"/>
      <color theme="1"/>
      <name val="Arial"/>
      <family val="2"/>
      <scheme val="minor"/>
    </font>
    <font>
      <u/>
      <sz val="11"/>
      <color theme="10"/>
      <name val="Arial"/>
      <family val="2"/>
      <scheme val="minor"/>
    </font>
    <font>
      <b/>
      <sz val="8"/>
      <color theme="1"/>
      <name val="Arial"/>
      <family val="2"/>
      <scheme val="minor"/>
    </font>
    <font>
      <b/>
      <sz val="9"/>
      <color theme="1"/>
      <name val="Arial"/>
      <family val="2"/>
      <scheme val="minor"/>
    </font>
    <font>
      <sz val="9"/>
      <color indexed="81"/>
      <name val="Segoe UI"/>
      <family val="2"/>
    </font>
    <font>
      <sz val="10"/>
      <name val="Arial"/>
      <family val="2"/>
      <scheme val="minor"/>
    </font>
    <font>
      <u/>
      <sz val="10"/>
      <color theme="10"/>
      <name val="Arial"/>
      <family val="2"/>
      <scheme val="minor"/>
    </font>
    <font>
      <sz val="10"/>
      <name val="Arial"/>
      <family val="2"/>
    </font>
    <font>
      <b/>
      <sz val="9"/>
      <color indexed="81"/>
      <name val="Tahoma"/>
      <family val="2"/>
    </font>
    <font>
      <sz val="11"/>
      <color rgb="FFFF0000"/>
      <name val="Arial"/>
      <family val="2"/>
      <scheme val="minor"/>
    </font>
    <font>
      <sz val="10"/>
      <color rgb="FF006100"/>
      <name val="Arial"/>
      <family val="2"/>
    </font>
    <font>
      <sz val="10"/>
      <color rgb="FF9C0006"/>
      <name val="Arial"/>
      <family val="2"/>
    </font>
    <font>
      <sz val="10"/>
      <color rgb="FF9C6500"/>
      <name val="Arial"/>
      <family val="2"/>
    </font>
    <font>
      <sz val="11"/>
      <color theme="7" tint="0.59996337778862885"/>
      <name val="Arial"/>
      <family val="2"/>
      <scheme val="minor"/>
    </font>
    <font>
      <sz val="11"/>
      <color theme="2" tint="0.79998168889431442"/>
      <name val="Arial"/>
      <family val="2"/>
      <scheme val="minor"/>
    </font>
    <font>
      <sz val="11"/>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rgb="FFFFFFCC"/>
        <bgColor indexed="64"/>
      </patternFill>
    </fill>
    <fill>
      <patternFill patternType="solid">
        <fgColor theme="5" tint="0.59999389629810485"/>
        <bgColor indexed="64"/>
      </patternFill>
    </fill>
    <fill>
      <patternFill patternType="solid">
        <fgColor theme="2"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6" tint="0.39997558519241921"/>
        <bgColor indexed="64"/>
      </patternFill>
    </fill>
    <fill>
      <patternFill patternType="solid">
        <fgColor rgb="FF92D05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7">
    <xf numFmtId="0" fontId="0" fillId="0" borderId="0"/>
    <xf numFmtId="9" fontId="5" fillId="0" borderId="0" applyFont="0" applyFill="0" applyBorder="0" applyAlignment="0" applyProtection="0"/>
    <xf numFmtId="164" fontId="5" fillId="0" borderId="0" applyFont="0" applyFill="0" applyBorder="0" applyAlignment="0" applyProtection="0"/>
    <xf numFmtId="0" fontId="16" fillId="0" borderId="0" applyNumberFormat="0" applyFill="0" applyBorder="0" applyAlignment="0" applyProtection="0"/>
    <xf numFmtId="0" fontId="25" fillId="12" borderId="0" applyNumberFormat="0" applyBorder="0" applyAlignment="0" applyProtection="0"/>
    <xf numFmtId="0" fontId="26" fillId="13" borderId="0" applyNumberFormat="0" applyBorder="0" applyAlignment="0" applyProtection="0"/>
    <xf numFmtId="0" fontId="27" fillId="14" borderId="0" applyNumberFormat="0" applyBorder="0" applyAlignment="0" applyProtection="0"/>
  </cellStyleXfs>
  <cellXfs count="531">
    <xf numFmtId="0" fontId="0" fillId="0" borderId="0" xfId="0"/>
    <xf numFmtId="49" fontId="0" fillId="0" borderId="0" xfId="0" applyNumberFormat="1"/>
    <xf numFmtId="0" fontId="0" fillId="0" borderId="0" xfId="0" quotePrefix="1"/>
    <xf numFmtId="0" fontId="0" fillId="0" borderId="0" xfId="0" applyAlignment="1">
      <alignment horizontal="left"/>
    </xf>
    <xf numFmtId="0" fontId="0" fillId="0" borderId="0" xfId="0" applyAlignment="1">
      <alignment vertical="center"/>
    </xf>
    <xf numFmtId="0" fontId="7" fillId="0" borderId="0" xfId="0" applyFont="1" applyAlignment="1">
      <alignment vertical="center"/>
    </xf>
    <xf numFmtId="0" fontId="3" fillId="0" borderId="0" xfId="0" applyFont="1" applyAlignment="1">
      <alignment vertical="center"/>
    </xf>
    <xf numFmtId="14" fontId="0" fillId="0" borderId="0" xfId="0" applyNumberFormat="1" applyAlignment="1">
      <alignment vertical="center"/>
    </xf>
    <xf numFmtId="0" fontId="3" fillId="0" borderId="0" xfId="0" applyFont="1" applyAlignment="1">
      <alignment horizontal="center" vertical="center"/>
    </xf>
    <xf numFmtId="0" fontId="7" fillId="0" borderId="5" xfId="0" applyFont="1" applyBorder="1" applyAlignment="1">
      <alignment horizontal="left" vertical="center"/>
    </xf>
    <xf numFmtId="0" fontId="12" fillId="0" borderId="0" xfId="0" applyFont="1" applyAlignment="1">
      <alignment horizontal="left" vertical="center"/>
    </xf>
    <xf numFmtId="0" fontId="11" fillId="0" borderId="0" xfId="0" applyFont="1" applyAlignment="1">
      <alignment vertical="center"/>
    </xf>
    <xf numFmtId="0" fontId="11" fillId="0" borderId="0" xfId="0" applyFont="1" applyAlignment="1">
      <alignment horizontal="left" vertical="top" wrapText="1"/>
    </xf>
    <xf numFmtId="0" fontId="6" fillId="0" borderId="0" xfId="0" applyFont="1" applyAlignment="1">
      <alignment vertical="center" wrapText="1"/>
    </xf>
    <xf numFmtId="49" fontId="7" fillId="0" borderId="0" xfId="0" applyNumberFormat="1" applyFont="1" applyAlignment="1">
      <alignment vertical="top" wrapText="1"/>
    </xf>
    <xf numFmtId="49" fontId="7" fillId="0" borderId="0" xfId="0" applyNumberFormat="1" applyFont="1" applyAlignment="1">
      <alignment horizontal="left" vertical="top" wrapText="1"/>
    </xf>
    <xf numFmtId="49" fontId="7" fillId="0" borderId="9" xfId="0" applyNumberFormat="1" applyFont="1" applyBorder="1" applyAlignment="1">
      <alignment vertical="top" wrapText="1"/>
    </xf>
    <xf numFmtId="49" fontId="7" fillId="0" borderId="5" xfId="0" applyNumberFormat="1" applyFont="1" applyBorder="1" applyAlignment="1">
      <alignment vertical="top" wrapText="1"/>
    </xf>
    <xf numFmtId="0" fontId="0" fillId="0" borderId="11" xfId="0" applyBorder="1" applyAlignment="1">
      <alignment vertical="center"/>
    </xf>
    <xf numFmtId="0" fontId="0" fillId="0" borderId="0" xfId="0" applyAlignment="1">
      <alignment horizontal="left" vertical="center"/>
    </xf>
    <xf numFmtId="1" fontId="7" fillId="0" borderId="0" xfId="2" applyNumberFormat="1" applyFont="1" applyFill="1" applyAlignment="1" applyProtection="1">
      <alignment horizontal="right" vertical="center"/>
    </xf>
    <xf numFmtId="0" fontId="7" fillId="0" borderId="0" xfId="0" applyFont="1" applyAlignment="1">
      <alignment horizontal="right" vertical="center" indent="1"/>
    </xf>
    <xf numFmtId="0" fontId="7" fillId="0" borderId="0" xfId="0" applyFont="1" applyAlignment="1">
      <alignment textRotation="90" wrapText="1"/>
    </xf>
    <xf numFmtId="0" fontId="15" fillId="2" borderId="1" xfId="0" applyFont="1" applyFill="1" applyBorder="1" applyAlignment="1">
      <alignment horizontal="center" vertical="center"/>
    </xf>
    <xf numFmtId="0" fontId="7" fillId="0" borderId="0" xfId="0" applyFont="1" applyAlignment="1">
      <alignment horizontal="center" vertical="center"/>
    </xf>
    <xf numFmtId="1" fontId="7" fillId="0" borderId="0" xfId="0" applyNumberFormat="1" applyFont="1" applyAlignment="1">
      <alignment horizontal="right" vertical="center"/>
    </xf>
    <xf numFmtId="0" fontId="7" fillId="2" borderId="1" xfId="0" applyFont="1" applyFill="1" applyBorder="1" applyAlignment="1">
      <alignment horizontal="center" vertical="center" wrapText="1"/>
    </xf>
    <xf numFmtId="0" fontId="7" fillId="2" borderId="2" xfId="0" applyFont="1" applyFill="1" applyBorder="1" applyAlignment="1">
      <alignment wrapText="1"/>
    </xf>
    <xf numFmtId="0" fontId="7" fillId="2" borderId="3" xfId="0" applyFont="1" applyFill="1" applyBorder="1" applyAlignment="1">
      <alignment wrapText="1"/>
    </xf>
    <xf numFmtId="0" fontId="7" fillId="2" borderId="4" xfId="0" applyFont="1" applyFill="1" applyBorder="1" applyAlignment="1">
      <alignment wrapText="1"/>
    </xf>
    <xf numFmtId="1" fontId="7" fillId="4" borderId="1" xfId="1" applyNumberFormat="1" applyFont="1" applyFill="1" applyBorder="1" applyAlignment="1" applyProtection="1">
      <alignment vertical="center"/>
    </xf>
    <xf numFmtId="1" fontId="7" fillId="4" borderId="2" xfId="1" applyNumberFormat="1" applyFont="1" applyFill="1" applyBorder="1" applyAlignment="1" applyProtection="1">
      <alignment vertical="center"/>
    </xf>
    <xf numFmtId="1" fontId="14" fillId="4" borderId="9" xfId="1" applyNumberFormat="1" applyFont="1" applyFill="1" applyBorder="1" applyAlignment="1" applyProtection="1">
      <alignment horizontal="center" vertical="center"/>
    </xf>
    <xf numFmtId="1" fontId="14" fillId="4" borderId="5" xfId="1" applyNumberFormat="1" applyFont="1" applyFill="1" applyBorder="1" applyAlignment="1" applyProtection="1">
      <alignment horizontal="center" vertical="center"/>
    </xf>
    <xf numFmtId="1" fontId="7" fillId="0" borderId="9" xfId="0" applyNumberFormat="1" applyFont="1" applyBorder="1" applyAlignment="1">
      <alignment horizontal="right" vertical="center"/>
    </xf>
    <xf numFmtId="1" fontId="7" fillId="0" borderId="5" xfId="0" applyNumberFormat="1" applyFont="1" applyBorder="1" applyAlignment="1">
      <alignment horizontal="right" vertical="center"/>
    </xf>
    <xf numFmtId="0" fontId="0" fillId="0" borderId="0" xfId="0" applyAlignment="1">
      <alignment horizontal="right" vertical="center"/>
    </xf>
    <xf numFmtId="165" fontId="7" fillId="0" borderId="0" xfId="2" applyNumberFormat="1" applyFont="1" applyFill="1" applyAlignment="1" applyProtection="1">
      <alignment horizontal="right" vertical="center"/>
    </xf>
    <xf numFmtId="165" fontId="0" fillId="0" borderId="0" xfId="2" applyNumberFormat="1" applyFont="1" applyFill="1" applyAlignment="1" applyProtection="1">
      <alignment horizontal="right" vertical="center"/>
    </xf>
    <xf numFmtId="0" fontId="8" fillId="0" borderId="0" xfId="0" applyFont="1" applyAlignment="1">
      <alignment vertical="top" wrapText="1"/>
    </xf>
    <xf numFmtId="0" fontId="6" fillId="0" borderId="0" xfId="0" applyFont="1" applyAlignment="1">
      <alignment vertical="top"/>
    </xf>
    <xf numFmtId="0" fontId="0" fillId="0" borderId="0" xfId="0" applyAlignment="1">
      <alignment vertical="top"/>
    </xf>
    <xf numFmtId="49" fontId="0" fillId="0" borderId="0" xfId="0" applyNumberFormat="1" applyAlignment="1">
      <alignment vertical="top"/>
    </xf>
    <xf numFmtId="49" fontId="0" fillId="0" borderId="0" xfId="0" quotePrefix="1" applyNumberFormat="1" applyAlignment="1">
      <alignment vertical="top"/>
    </xf>
    <xf numFmtId="49" fontId="0" fillId="0" borderId="0" xfId="0" applyNumberFormat="1" applyAlignment="1">
      <alignment vertical="top" wrapText="1"/>
    </xf>
    <xf numFmtId="0" fontId="0" fillId="0" borderId="0" xfId="0" applyAlignment="1">
      <alignment vertical="top" wrapText="1"/>
    </xf>
    <xf numFmtId="0" fontId="14" fillId="2" borderId="13" xfId="0" applyFont="1" applyFill="1" applyBorder="1" applyAlignment="1">
      <alignment vertical="center"/>
    </xf>
    <xf numFmtId="0" fontId="14" fillId="0" borderId="0" xfId="0" applyFont="1"/>
    <xf numFmtId="0" fontId="14" fillId="4" borderId="0" xfId="0" applyFont="1" applyFill="1" applyAlignment="1">
      <alignment vertical="center"/>
    </xf>
    <xf numFmtId="14" fontId="14" fillId="4" borderId="0" xfId="0" applyNumberFormat="1" applyFont="1" applyFill="1" applyAlignment="1">
      <alignment vertical="center"/>
    </xf>
    <xf numFmtId="0" fontId="17" fillId="4" borderId="0" xfId="0" applyFont="1" applyFill="1" applyAlignment="1">
      <alignment vertical="center"/>
    </xf>
    <xf numFmtId="49" fontId="14" fillId="4" borderId="0" xfId="0" applyNumberFormat="1" applyFont="1" applyFill="1" applyAlignment="1">
      <alignment vertical="center"/>
    </xf>
    <xf numFmtId="0" fontId="15" fillId="4" borderId="0" xfId="0" applyFont="1" applyFill="1" applyAlignment="1">
      <alignment vertical="center"/>
    </xf>
    <xf numFmtId="0" fontId="14" fillId="4" borderId="0" xfId="0" applyFont="1" applyFill="1"/>
    <xf numFmtId="1" fontId="14" fillId="4" borderId="0" xfId="0" applyNumberFormat="1" applyFont="1" applyFill="1" applyAlignment="1">
      <alignment vertical="center"/>
    </xf>
    <xf numFmtId="0" fontId="14" fillId="0" borderId="0" xfId="0" applyFont="1" applyAlignment="1">
      <alignment vertical="center"/>
    </xf>
    <xf numFmtId="1" fontId="17" fillId="4" borderId="0" xfId="0" applyNumberFormat="1" applyFont="1" applyFill="1" applyAlignment="1">
      <alignment vertical="center"/>
    </xf>
    <xf numFmtId="2" fontId="17" fillId="4" borderId="0" xfId="0" applyNumberFormat="1" applyFont="1" applyFill="1" applyAlignment="1">
      <alignment vertical="center"/>
    </xf>
    <xf numFmtId="0" fontId="18" fillId="4" borderId="0" xfId="0" applyFont="1" applyFill="1" applyAlignment="1">
      <alignment vertical="center"/>
    </xf>
    <xf numFmtId="0" fontId="0" fillId="4" borderId="0" xfId="0" applyFill="1" applyAlignment="1">
      <alignment vertical="center"/>
    </xf>
    <xf numFmtId="0" fontId="7" fillId="4" borderId="2" xfId="0" applyFont="1" applyFill="1" applyBorder="1" applyAlignment="1">
      <alignment horizontal="center" vertical="center"/>
    </xf>
    <xf numFmtId="0" fontId="3"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left" vertical="center"/>
    </xf>
    <xf numFmtId="0" fontId="4" fillId="0" borderId="0" xfId="0" applyFont="1" applyAlignment="1">
      <alignment horizontal="left" vertical="center"/>
    </xf>
    <xf numFmtId="1" fontId="14" fillId="4" borderId="0" xfId="1" applyNumberFormat="1" applyFont="1" applyFill="1" applyBorder="1" applyAlignment="1" applyProtection="1">
      <alignment horizontal="center" vertical="center"/>
    </xf>
    <xf numFmtId="0" fontId="7" fillId="2" borderId="1" xfId="0" applyFont="1" applyFill="1" applyBorder="1" applyAlignment="1">
      <alignment vertical="center"/>
    </xf>
    <xf numFmtId="0" fontId="7" fillId="0" borderId="1" xfId="0" applyFont="1" applyBorder="1" applyAlignment="1">
      <alignment vertical="center"/>
    </xf>
    <xf numFmtId="3" fontId="14" fillId="4" borderId="0" xfId="0" applyNumberFormat="1" applyFont="1" applyFill="1"/>
    <xf numFmtId="3" fontId="7" fillId="0" borderId="0" xfId="2" applyNumberFormat="1" applyFont="1" applyFill="1" applyBorder="1" applyAlignment="1" applyProtection="1">
      <alignment horizontal="right" vertical="center"/>
    </xf>
    <xf numFmtId="0" fontId="6" fillId="0" borderId="0" xfId="0" applyFont="1" applyAlignment="1">
      <alignment vertical="center"/>
    </xf>
    <xf numFmtId="0" fontId="7" fillId="0" borderId="0" xfId="0" applyFont="1" applyAlignment="1">
      <alignment horizontal="left" vertical="top" wrapText="1"/>
    </xf>
    <xf numFmtId="0" fontId="0" fillId="2" borderId="1" xfId="0" applyFill="1" applyBorder="1"/>
    <xf numFmtId="0" fontId="0" fillId="2" borderId="2" xfId="0" applyFill="1" applyBorder="1"/>
    <xf numFmtId="0" fontId="0" fillId="0" borderId="1" xfId="0" applyBorder="1"/>
    <xf numFmtId="0" fontId="0" fillId="0" borderId="2" xfId="0" applyBorder="1"/>
    <xf numFmtId="0" fontId="6" fillId="0" borderId="0" xfId="0" applyFont="1" applyAlignment="1">
      <alignment horizontal="left" vertical="top"/>
    </xf>
    <xf numFmtId="0" fontId="6" fillId="0" borderId="3" xfId="0" applyFont="1" applyBorder="1" applyAlignment="1">
      <alignment horizontal="left" vertical="top"/>
    </xf>
    <xf numFmtId="49" fontId="7" fillId="0" borderId="0" xfId="0" quotePrefix="1" applyNumberFormat="1" applyFont="1" applyAlignment="1">
      <alignment horizontal="left" vertical="center"/>
    </xf>
    <xf numFmtId="49" fontId="7" fillId="0" borderId="0" xfId="0" applyNumberFormat="1" applyFont="1" applyAlignment="1">
      <alignment horizontal="left" vertical="center"/>
    </xf>
    <xf numFmtId="49" fontId="7" fillId="3" borderId="1" xfId="0" quotePrefix="1" applyNumberFormat="1" applyFont="1" applyFill="1" applyBorder="1" applyAlignment="1" applyProtection="1">
      <alignment horizontal="left" vertical="center"/>
      <protection locked="0"/>
    </xf>
    <xf numFmtId="49" fontId="7" fillId="7" borderId="2" xfId="0" applyNumberFormat="1" applyFont="1" applyFill="1" applyBorder="1" applyAlignment="1">
      <alignment vertical="center"/>
    </xf>
    <xf numFmtId="0" fontId="0" fillId="7" borderId="3" xfId="0" applyFill="1" applyBorder="1" applyAlignment="1">
      <alignment vertical="center"/>
    </xf>
    <xf numFmtId="49" fontId="7" fillId="7" borderId="4" xfId="0" applyNumberFormat="1" applyFont="1" applyFill="1" applyBorder="1" applyAlignment="1">
      <alignment vertical="center"/>
    </xf>
    <xf numFmtId="1" fontId="0" fillId="0" borderId="0" xfId="0" applyNumberFormat="1" applyAlignment="1">
      <alignment vertical="center"/>
    </xf>
    <xf numFmtId="0" fontId="7" fillId="0" borderId="0" xfId="0" applyFont="1" applyAlignment="1">
      <alignment horizontal="left" vertical="top"/>
    </xf>
    <xf numFmtId="0" fontId="7" fillId="0" borderId="9" xfId="0" applyFont="1" applyBorder="1" applyAlignment="1">
      <alignment vertical="top" wrapText="1"/>
    </xf>
    <xf numFmtId="0" fontId="7" fillId="0" borderId="0" xfId="0" applyFont="1" applyAlignment="1">
      <alignment vertical="top" wrapText="1"/>
    </xf>
    <xf numFmtId="0" fontId="7" fillId="0" borderId="5" xfId="0" applyFont="1" applyBorder="1" applyAlignment="1">
      <alignment vertical="top" wrapText="1"/>
    </xf>
    <xf numFmtId="1" fontId="7" fillId="0" borderId="0" xfId="0" applyNumberFormat="1" applyFont="1" applyAlignment="1">
      <alignment horizontal="center" vertical="center"/>
    </xf>
    <xf numFmtId="1" fontId="7" fillId="0" borderId="0" xfId="0" applyNumberFormat="1" applyFont="1" applyAlignment="1">
      <alignment vertical="top" wrapText="1"/>
    </xf>
    <xf numFmtId="49" fontId="7" fillId="3" borderId="1" xfId="0" quotePrefix="1" applyNumberFormat="1" applyFont="1" applyFill="1" applyBorder="1" applyAlignment="1">
      <alignment horizontal="left" vertical="center"/>
    </xf>
    <xf numFmtId="0" fontId="0" fillId="0" borderId="0" xfId="0" applyAlignment="1">
      <alignment vertical="center" wrapText="1"/>
    </xf>
    <xf numFmtId="0" fontId="22" fillId="0" borderId="0" xfId="0" applyFont="1" applyAlignment="1">
      <alignment horizontal="left" vertical="top"/>
    </xf>
    <xf numFmtId="0" fontId="14" fillId="8" borderId="1" xfId="0" applyFont="1" applyFill="1" applyBorder="1" applyAlignment="1">
      <alignment vertical="center" wrapText="1"/>
    </xf>
    <xf numFmtId="0" fontId="14" fillId="8" borderId="1" xfId="0" applyFont="1" applyFill="1" applyBorder="1" applyAlignment="1">
      <alignment vertical="center"/>
    </xf>
    <xf numFmtId="14" fontId="14" fillId="8" borderId="1" xfId="0" applyNumberFormat="1" applyFont="1" applyFill="1" applyBorder="1" applyAlignment="1">
      <alignment vertical="center"/>
    </xf>
    <xf numFmtId="0" fontId="17" fillId="8" borderId="1" xfId="0" applyFont="1" applyFill="1" applyBorder="1" applyAlignment="1">
      <alignment vertical="center" wrapText="1"/>
    </xf>
    <xf numFmtId="0" fontId="14" fillId="8" borderId="1" xfId="0" applyFont="1" applyFill="1" applyBorder="1" applyAlignment="1">
      <alignment wrapText="1"/>
    </xf>
    <xf numFmtId="0" fontId="14" fillId="0" borderId="0" xfId="0" applyFont="1" applyAlignment="1">
      <alignment wrapText="1"/>
    </xf>
    <xf numFmtId="0" fontId="14" fillId="8" borderId="1" xfId="0" applyFont="1" applyFill="1" applyBorder="1"/>
    <xf numFmtId="1" fontId="14" fillId="8" borderId="1" xfId="0" applyNumberFormat="1" applyFont="1" applyFill="1" applyBorder="1"/>
    <xf numFmtId="49" fontId="14" fillId="8" borderId="1" xfId="0" applyNumberFormat="1" applyFont="1" applyFill="1" applyBorder="1"/>
    <xf numFmtId="0" fontId="7" fillId="0" borderId="0" xfId="0" applyFont="1" applyAlignment="1" applyProtection="1">
      <alignment vertical="center"/>
      <protection locked="0"/>
    </xf>
    <xf numFmtId="0" fontId="0" fillId="0" borderId="0" xfId="0" applyAlignment="1">
      <alignment wrapText="1"/>
    </xf>
    <xf numFmtId="0" fontId="14" fillId="4" borderId="0" xfId="0" applyFont="1" applyFill="1" applyAlignment="1">
      <alignment vertical="center" wrapText="1"/>
    </xf>
    <xf numFmtId="0" fontId="17" fillId="4" borderId="0" xfId="0" applyFont="1" applyFill="1" applyAlignment="1">
      <alignment vertical="center" wrapText="1"/>
    </xf>
    <xf numFmtId="14" fontId="14" fillId="0" borderId="0" xfId="0" applyNumberFormat="1" applyFont="1" applyAlignment="1">
      <alignment vertical="center"/>
    </xf>
    <xf numFmtId="2" fontId="14" fillId="0" borderId="0" xfId="0" applyNumberFormat="1" applyFont="1" applyAlignment="1">
      <alignment vertical="center"/>
    </xf>
    <xf numFmtId="0" fontId="14" fillId="2" borderId="0" xfId="0" applyFont="1" applyFill="1"/>
    <xf numFmtId="1" fontId="14" fillId="8" borderId="1" xfId="0" applyNumberFormat="1" applyFont="1" applyFill="1" applyBorder="1" applyAlignment="1">
      <alignment vertical="center" wrapText="1"/>
    </xf>
    <xf numFmtId="0" fontId="14" fillId="2" borderId="0" xfId="0" applyFont="1" applyFill="1" applyAlignment="1">
      <alignment vertical="center"/>
    </xf>
    <xf numFmtId="0" fontId="14" fillId="2" borderId="1" xfId="0" applyFont="1" applyFill="1" applyBorder="1" applyAlignment="1">
      <alignment horizontal="center"/>
    </xf>
    <xf numFmtId="0" fontId="14" fillId="2" borderId="1" xfId="0" applyFont="1" applyFill="1" applyBorder="1" applyAlignment="1">
      <alignment vertical="center"/>
    </xf>
    <xf numFmtId="0" fontId="14" fillId="2" borderId="1" xfId="0" applyFont="1" applyFill="1" applyBorder="1" applyAlignment="1">
      <alignment horizontal="center" vertical="center"/>
    </xf>
    <xf numFmtId="0" fontId="14" fillId="8" borderId="1" xfId="0" applyFont="1" applyFill="1" applyBorder="1" applyAlignment="1">
      <alignment horizontal="center"/>
    </xf>
    <xf numFmtId="0" fontId="14" fillId="0" borderId="1" xfId="0" applyFont="1" applyBorder="1" applyAlignment="1">
      <alignment vertical="center"/>
    </xf>
    <xf numFmtId="2" fontId="14" fillId="4" borderId="1" xfId="0" applyNumberFormat="1" applyFont="1" applyFill="1" applyBorder="1" applyAlignment="1">
      <alignment vertical="center"/>
    </xf>
    <xf numFmtId="0" fontId="14" fillId="4" borderId="1" xfId="0" applyFont="1" applyFill="1" applyBorder="1" applyAlignment="1">
      <alignment vertical="center"/>
    </xf>
    <xf numFmtId="1" fontId="14" fillId="8" borderId="1" xfId="0" applyNumberFormat="1" applyFont="1" applyFill="1" applyBorder="1" applyAlignment="1">
      <alignment vertical="center"/>
    </xf>
    <xf numFmtId="0" fontId="14" fillId="8" borderId="0" xfId="0" applyFont="1" applyFill="1" applyAlignment="1">
      <alignment vertical="center"/>
    </xf>
    <xf numFmtId="0" fontId="14" fillId="2" borderId="1" xfId="0" applyFont="1" applyFill="1" applyBorder="1"/>
    <xf numFmtId="0" fontId="14" fillId="4" borderId="1" xfId="0" applyFont="1" applyFill="1" applyBorder="1"/>
    <xf numFmtId="1" fontId="14" fillId="4" borderId="1" xfId="0" applyNumberFormat="1" applyFont="1" applyFill="1" applyBorder="1"/>
    <xf numFmtId="14" fontId="14" fillId="4" borderId="1" xfId="0" applyNumberFormat="1" applyFont="1" applyFill="1" applyBorder="1"/>
    <xf numFmtId="14" fontId="14" fillId="10" borderId="1" xfId="0" applyNumberFormat="1" applyFont="1" applyFill="1" applyBorder="1"/>
    <xf numFmtId="14" fontId="0" fillId="0" borderId="0" xfId="0" applyNumberFormat="1"/>
    <xf numFmtId="0" fontId="0" fillId="2" borderId="1" xfId="0" applyFill="1" applyBorder="1" applyAlignment="1">
      <alignment wrapText="1"/>
    </xf>
    <xf numFmtId="14" fontId="0" fillId="4" borderId="0" xfId="0" applyNumberFormat="1" applyFill="1"/>
    <xf numFmtId="0" fontId="0" fillId="4" borderId="0" xfId="0" applyFill="1"/>
    <xf numFmtId="14" fontId="14" fillId="4" borderId="1" xfId="0" applyNumberFormat="1" applyFont="1" applyFill="1" applyBorder="1" applyAlignment="1">
      <alignment vertical="center"/>
    </xf>
    <xf numFmtId="1" fontId="14" fillId="4" borderId="1" xfId="0" applyNumberFormat="1" applyFont="1" applyFill="1" applyBorder="1" applyAlignment="1">
      <alignment vertical="center"/>
    </xf>
    <xf numFmtId="1" fontId="14" fillId="2" borderId="1" xfId="0" applyNumberFormat="1" applyFont="1" applyFill="1" applyBorder="1" applyAlignment="1">
      <alignment vertical="center"/>
    </xf>
    <xf numFmtId="0" fontId="0" fillId="2" borderId="20" xfId="0" applyFill="1" applyBorder="1" applyAlignment="1">
      <alignment wrapText="1"/>
    </xf>
    <xf numFmtId="2" fontId="0" fillId="2" borderId="25" xfId="0" applyNumberFormat="1" applyFill="1" applyBorder="1" applyAlignment="1">
      <alignment wrapText="1"/>
    </xf>
    <xf numFmtId="0" fontId="0" fillId="2" borderId="27" xfId="0" applyFill="1" applyBorder="1" applyAlignment="1">
      <alignment wrapText="1"/>
    </xf>
    <xf numFmtId="0" fontId="0" fillId="2" borderId="28" xfId="0" applyFill="1" applyBorder="1" applyAlignment="1">
      <alignment wrapText="1"/>
    </xf>
    <xf numFmtId="0" fontId="0" fillId="2" borderId="29" xfId="0" applyFill="1" applyBorder="1" applyAlignment="1">
      <alignment wrapText="1"/>
    </xf>
    <xf numFmtId="14" fontId="0" fillId="0" borderId="30" xfId="0" applyNumberFormat="1" applyBorder="1"/>
    <xf numFmtId="14" fontId="0" fillId="0" borderId="31" xfId="0" applyNumberFormat="1" applyBorder="1"/>
    <xf numFmtId="14" fontId="0" fillId="0" borderId="32" xfId="0" applyNumberFormat="1" applyBorder="1"/>
    <xf numFmtId="0" fontId="0" fillId="4" borderId="17" xfId="0" applyFill="1" applyBorder="1"/>
    <xf numFmtId="0" fontId="0" fillId="4" borderId="18" xfId="0" applyFill="1" applyBorder="1"/>
    <xf numFmtId="0" fontId="0" fillId="4" borderId="26" xfId="0" applyFill="1" applyBorder="1"/>
    <xf numFmtId="0" fontId="0" fillId="7" borderId="7" xfId="0" applyFill="1" applyBorder="1"/>
    <xf numFmtId="0" fontId="0" fillId="7" borderId="6" xfId="0" applyFill="1" applyBorder="1"/>
    <xf numFmtId="0" fontId="0" fillId="7" borderId="8" xfId="0" applyFill="1" applyBorder="1"/>
    <xf numFmtId="0" fontId="0" fillId="7" borderId="9" xfId="0" applyFill="1" applyBorder="1"/>
    <xf numFmtId="0" fontId="0" fillId="7" borderId="0" xfId="0" applyFill="1"/>
    <xf numFmtId="0" fontId="0" fillId="7" borderId="5" xfId="0" applyFill="1" applyBorder="1"/>
    <xf numFmtId="0" fontId="0" fillId="7" borderId="1" xfId="0" applyFill="1" applyBorder="1" applyAlignment="1">
      <alignment horizontal="left" indent="2"/>
    </xf>
    <xf numFmtId="0" fontId="0" fillId="7" borderId="1" xfId="0" applyFill="1" applyBorder="1"/>
    <xf numFmtId="14" fontId="0" fillId="7" borderId="1" xfId="0" applyNumberFormat="1" applyFill="1" applyBorder="1"/>
    <xf numFmtId="0" fontId="0" fillId="0" borderId="5" xfId="0" applyBorder="1"/>
    <xf numFmtId="0" fontId="0" fillId="7" borderId="19" xfId="0" applyFill="1" applyBorder="1" applyAlignment="1">
      <alignment horizontal="left" indent="2"/>
    </xf>
    <xf numFmtId="0" fontId="0" fillId="0" borderId="19" xfId="0" applyBorder="1"/>
    <xf numFmtId="0" fontId="0" fillId="9" borderId="1" xfId="0" applyFill="1" applyBorder="1"/>
    <xf numFmtId="0" fontId="0" fillId="7" borderId="34" xfId="0" applyFill="1" applyBorder="1" applyAlignment="1">
      <alignment horizontal="left" indent="2"/>
    </xf>
    <xf numFmtId="9" fontId="0" fillId="4" borderId="1" xfId="1" applyFont="1" applyFill="1" applyBorder="1"/>
    <xf numFmtId="0" fontId="0" fillId="9" borderId="34" xfId="0" applyFill="1" applyBorder="1"/>
    <xf numFmtId="0" fontId="0" fillId="7" borderId="10" xfId="0" applyFill="1" applyBorder="1"/>
    <xf numFmtId="0" fontId="0" fillId="7" borderId="11" xfId="0" applyFill="1" applyBorder="1"/>
    <xf numFmtId="0" fontId="0" fillId="7" borderId="12" xfId="0" applyFill="1" applyBorder="1"/>
    <xf numFmtId="0" fontId="0" fillId="2" borderId="33" xfId="0" applyFill="1" applyBorder="1" applyAlignment="1">
      <alignment horizontal="center" vertical="center" wrapText="1"/>
    </xf>
    <xf numFmtId="0" fontId="0" fillId="0" borderId="34" xfId="0" applyBorder="1"/>
    <xf numFmtId="0" fontId="25" fillId="12" borderId="34" xfId="4" applyBorder="1"/>
    <xf numFmtId="0" fontId="0" fillId="0" borderId="34" xfId="0" applyBorder="1" applyAlignment="1">
      <alignment horizontal="center"/>
    </xf>
    <xf numFmtId="0" fontId="27" fillId="14" borderId="1" xfId="6" applyBorder="1"/>
    <xf numFmtId="0" fontId="0" fillId="0" borderId="1" xfId="0" applyBorder="1" applyAlignment="1">
      <alignment horizontal="center"/>
    </xf>
    <xf numFmtId="0" fontId="26" fillId="13" borderId="1" xfId="5" applyBorder="1"/>
    <xf numFmtId="0" fontId="0" fillId="16" borderId="1" xfId="0" applyFill="1" applyBorder="1"/>
    <xf numFmtId="0" fontId="0" fillId="2" borderId="35" xfId="0" applyFill="1" applyBorder="1"/>
    <xf numFmtId="0" fontId="0" fillId="4" borderId="36" xfId="0" applyFill="1" applyBorder="1"/>
    <xf numFmtId="0" fontId="7" fillId="2" borderId="33" xfId="0" applyFont="1" applyFill="1" applyBorder="1" applyAlignment="1">
      <alignment horizontal="center" vertical="center" wrapText="1"/>
    </xf>
    <xf numFmtId="0" fontId="7" fillId="0" borderId="34" xfId="0" applyFont="1" applyBorder="1" applyAlignment="1">
      <alignment horizontal="center" vertical="center"/>
    </xf>
    <xf numFmtId="0" fontId="7" fillId="0" borderId="34" xfId="0" applyFont="1" applyBorder="1" applyAlignment="1">
      <alignment horizontal="left" vertical="center" wrapText="1"/>
    </xf>
    <xf numFmtId="14" fontId="7" fillId="0" borderId="34" xfId="0" applyNumberFormat="1" applyFont="1" applyBorder="1" applyAlignment="1">
      <alignment horizontal="center" vertical="center"/>
    </xf>
    <xf numFmtId="1" fontId="7" fillId="4" borderId="34" xfId="0" applyNumberFormat="1"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14" fontId="7" fillId="0" borderId="1" xfId="0" applyNumberFormat="1" applyFont="1" applyBorder="1" applyAlignment="1">
      <alignment horizontal="center" vertical="center"/>
    </xf>
    <xf numFmtId="0" fontId="0" fillId="3" borderId="0" xfId="0" applyFill="1"/>
    <xf numFmtId="0" fontId="15" fillId="2" borderId="25" xfId="0" applyFont="1" applyFill="1" applyBorder="1" applyAlignment="1">
      <alignment wrapText="1"/>
    </xf>
    <xf numFmtId="0" fontId="15" fillId="2" borderId="1" xfId="0" applyFont="1" applyFill="1" applyBorder="1" applyAlignment="1">
      <alignment wrapText="1"/>
    </xf>
    <xf numFmtId="0" fontId="15" fillId="2" borderId="18" xfId="0" applyFont="1" applyFill="1" applyBorder="1" applyAlignment="1">
      <alignment wrapText="1"/>
    </xf>
    <xf numFmtId="14" fontId="15" fillId="4" borderId="22" xfId="0" applyNumberFormat="1" applyFont="1" applyFill="1" applyBorder="1" applyAlignment="1">
      <alignment vertical="center"/>
    </xf>
    <xf numFmtId="0" fontId="15" fillId="4" borderId="33" xfId="0" applyFont="1" applyFill="1" applyBorder="1" applyAlignment="1">
      <alignment vertical="center"/>
    </xf>
    <xf numFmtId="9" fontId="15" fillId="4" borderId="33" xfId="0" applyNumberFormat="1" applyFont="1" applyFill="1" applyBorder="1" applyAlignment="1">
      <alignment vertical="center"/>
    </xf>
    <xf numFmtId="49" fontId="0" fillId="4" borderId="0" xfId="0" applyNumberFormat="1" applyFill="1"/>
    <xf numFmtId="1" fontId="0" fillId="4" borderId="0" xfId="0" applyNumberFormat="1" applyFill="1"/>
    <xf numFmtId="14" fontId="14" fillId="4" borderId="38" xfId="0" applyNumberFormat="1" applyFont="1" applyFill="1" applyBorder="1" applyAlignment="1">
      <alignment horizontal="center" vertical="center"/>
    </xf>
    <xf numFmtId="14" fontId="14" fillId="4" borderId="0" xfId="0" applyNumberFormat="1" applyFont="1" applyFill="1" applyAlignment="1">
      <alignment horizontal="center" vertical="center"/>
    </xf>
    <xf numFmtId="1" fontId="14" fillId="4" borderId="0" xfId="0" applyNumberFormat="1" applyFont="1" applyFill="1" applyAlignment="1">
      <alignment horizontal="center" vertical="center"/>
    </xf>
    <xf numFmtId="0" fontId="14" fillId="4" borderId="0" xfId="0" applyFont="1" applyFill="1" applyAlignment="1">
      <alignment horizontal="left" vertical="center"/>
    </xf>
    <xf numFmtId="14" fontId="14" fillId="4" borderId="39" xfId="0" applyNumberFormat="1" applyFont="1" applyFill="1" applyBorder="1" applyAlignment="1">
      <alignment horizontal="left" vertical="center"/>
    </xf>
    <xf numFmtId="14" fontId="14" fillId="4" borderId="40" xfId="0" applyNumberFormat="1" applyFont="1" applyFill="1" applyBorder="1" applyAlignment="1">
      <alignment horizontal="center" vertical="center"/>
    </xf>
    <xf numFmtId="14" fontId="14" fillId="4" borderId="13" xfId="0" applyNumberFormat="1" applyFont="1" applyFill="1" applyBorder="1" applyAlignment="1">
      <alignment horizontal="center" vertical="center"/>
    </xf>
    <xf numFmtId="1" fontId="14" fillId="4" borderId="13" xfId="0" applyNumberFormat="1" applyFont="1" applyFill="1" applyBorder="1" applyAlignment="1">
      <alignment horizontal="center" vertical="center"/>
    </xf>
    <xf numFmtId="0" fontId="14" fillId="4" borderId="13" xfId="0" applyFont="1" applyFill="1" applyBorder="1" applyAlignment="1">
      <alignment horizontal="left" vertical="center"/>
    </xf>
    <xf numFmtId="14" fontId="14" fillId="4" borderId="41" xfId="0" applyNumberFormat="1" applyFont="1" applyFill="1" applyBorder="1" applyAlignment="1">
      <alignment horizontal="left" vertical="center"/>
    </xf>
    <xf numFmtId="0" fontId="30" fillId="0" borderId="24" xfId="0" applyFont="1" applyBorder="1" applyAlignment="1">
      <alignment vertical="center"/>
    </xf>
    <xf numFmtId="0" fontId="0" fillId="11" borderId="20" xfId="0" applyFill="1" applyBorder="1" applyProtection="1">
      <protection locked="0"/>
    </xf>
    <xf numFmtId="0" fontId="0" fillId="11" borderId="25" xfId="0" applyFill="1" applyBorder="1" applyProtection="1">
      <protection locked="0"/>
    </xf>
    <xf numFmtId="0" fontId="0" fillId="11" borderId="22" xfId="0" applyFill="1" applyBorder="1" applyProtection="1">
      <protection locked="0"/>
    </xf>
    <xf numFmtId="0" fontId="0" fillId="15" borderId="1" xfId="0" applyFill="1" applyBorder="1" applyProtection="1">
      <protection locked="0"/>
    </xf>
    <xf numFmtId="14" fontId="0" fillId="0" borderId="1" xfId="0" applyNumberFormat="1" applyBorder="1" applyProtection="1">
      <protection locked="0"/>
    </xf>
    <xf numFmtId="0" fontId="0" fillId="15" borderId="34" xfId="0" applyFill="1" applyBorder="1" applyProtection="1">
      <protection locked="0"/>
    </xf>
    <xf numFmtId="14" fontId="7" fillId="0" borderId="34" xfId="0" applyNumberFormat="1"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2" fontId="0" fillId="4" borderId="0" xfId="0" applyNumberFormat="1" applyFill="1"/>
    <xf numFmtId="2" fontId="0" fillId="0" borderId="0" xfId="0" applyNumberFormat="1"/>
    <xf numFmtId="0" fontId="0" fillId="0" borderId="0" xfId="0" applyAlignment="1">
      <alignment horizontal="left" vertical="top"/>
    </xf>
    <xf numFmtId="0" fontId="15" fillId="2" borderId="42" xfId="0" applyFont="1" applyFill="1" applyBorder="1" applyAlignment="1">
      <alignment wrapText="1"/>
    </xf>
    <xf numFmtId="14" fontId="15" fillId="4" borderId="43" xfId="0" applyNumberFormat="1" applyFont="1" applyFill="1" applyBorder="1" applyAlignment="1">
      <alignment vertical="center"/>
    </xf>
    <xf numFmtId="49" fontId="15" fillId="4" borderId="33" xfId="0" applyNumberFormat="1" applyFont="1" applyFill="1" applyBorder="1" applyAlignment="1">
      <alignment vertical="center"/>
    </xf>
    <xf numFmtId="2" fontId="0" fillId="7" borderId="34" xfId="0" applyNumberFormat="1" applyFill="1" applyBorder="1"/>
    <xf numFmtId="2" fontId="0" fillId="7" borderId="1" xfId="0" applyNumberFormat="1" applyFill="1" applyBorder="1"/>
    <xf numFmtId="0" fontId="0" fillId="7" borderId="17" xfId="0" applyFill="1" applyBorder="1" applyAlignment="1">
      <alignment horizontal="center"/>
    </xf>
    <xf numFmtId="0" fontId="0" fillId="7" borderId="18" xfId="0" applyFill="1" applyBorder="1" applyAlignment="1">
      <alignment horizontal="center"/>
    </xf>
    <xf numFmtId="0" fontId="0" fillId="2" borderId="1" xfId="0" applyFill="1" applyBorder="1" applyAlignment="1">
      <alignment horizontal="center" wrapText="1"/>
    </xf>
    <xf numFmtId="0" fontId="24" fillId="2" borderId="23" xfId="0" applyFont="1" applyFill="1" applyBorder="1" applyAlignment="1">
      <alignment horizontal="center"/>
    </xf>
    <xf numFmtId="0" fontId="24" fillId="2" borderId="24" xfId="0" applyFont="1" applyFill="1" applyBorder="1" applyAlignment="1">
      <alignment horizontal="center"/>
    </xf>
    <xf numFmtId="0" fontId="0" fillId="0" borderId="0" xfId="0" applyAlignment="1">
      <alignment horizontal="left" wrapText="1"/>
    </xf>
    <xf numFmtId="0" fontId="0" fillId="2" borderId="19" xfId="0" applyFill="1" applyBorder="1" applyAlignment="1">
      <alignment horizontal="center"/>
    </xf>
    <xf numFmtId="0" fontId="0" fillId="0" borderId="0" xfId="0" applyAlignment="1">
      <alignment horizontal="left" vertical="top" wrapText="1"/>
    </xf>
    <xf numFmtId="0" fontId="0" fillId="0" borderId="0" xfId="0" applyAlignment="1">
      <alignment horizontal="left" vertical="top"/>
    </xf>
    <xf numFmtId="0" fontId="0" fillId="0" borderId="6" xfId="0" applyBorder="1" applyAlignment="1">
      <alignment horizontal="left" vertical="top" wrapText="1"/>
    </xf>
    <xf numFmtId="0" fontId="0" fillId="2" borderId="1" xfId="0" applyFill="1" applyBorder="1" applyAlignment="1">
      <alignment horizontal="left" vertical="top" wrapText="1"/>
    </xf>
    <xf numFmtId="0" fontId="0" fillId="2" borderId="1" xfId="0" applyFill="1" applyBorder="1" applyAlignment="1">
      <alignment horizontal="left" vertical="top"/>
    </xf>
    <xf numFmtId="0" fontId="0" fillId="2" borderId="33" xfId="0" applyFill="1" applyBorder="1" applyAlignment="1">
      <alignment horizontal="left"/>
    </xf>
    <xf numFmtId="0" fontId="0" fillId="2" borderId="11" xfId="0"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21" xfId="0" applyBorder="1" applyAlignment="1">
      <alignment horizontal="center"/>
    </xf>
    <xf numFmtId="0" fontId="0" fillId="0" borderId="30" xfId="0" applyBorder="1" applyAlignment="1">
      <alignment horizontal="center"/>
    </xf>
    <xf numFmtId="0" fontId="0" fillId="0" borderId="16" xfId="0" applyBorder="1" applyAlignment="1">
      <alignment horizontal="center"/>
    </xf>
    <xf numFmtId="0" fontId="0" fillId="0" borderId="37" xfId="0" applyBorder="1" applyAlignment="1">
      <alignment horizontal="center"/>
    </xf>
    <xf numFmtId="0" fontId="0" fillId="0" borderId="0" xfId="0" applyAlignment="1">
      <alignment horizontal="left" vertical="center"/>
    </xf>
    <xf numFmtId="0" fontId="0" fillId="0" borderId="5" xfId="0" applyBorder="1" applyAlignment="1">
      <alignment horizontal="left" vertical="center"/>
    </xf>
    <xf numFmtId="3" fontId="7" fillId="3" borderId="1" xfId="2" applyNumberFormat="1" applyFont="1" applyFill="1" applyBorder="1" applyAlignment="1" applyProtection="1">
      <alignment horizontal="right" vertical="center"/>
      <protection locked="0"/>
    </xf>
    <xf numFmtId="3" fontId="7" fillId="3" borderId="3" xfId="2" applyNumberFormat="1" applyFont="1" applyFill="1" applyBorder="1" applyAlignment="1" applyProtection="1">
      <alignment horizontal="right" vertical="center"/>
      <protection locked="0"/>
    </xf>
    <xf numFmtId="3" fontId="7" fillId="3" borderId="4" xfId="2" applyNumberFormat="1" applyFont="1" applyFill="1" applyBorder="1" applyAlignment="1" applyProtection="1">
      <alignment horizontal="right" vertical="center"/>
      <protection locked="0"/>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1" fontId="7" fillId="4" borderId="2" xfId="2" applyNumberFormat="1" applyFont="1" applyFill="1" applyBorder="1" applyAlignment="1" applyProtection="1">
      <alignment horizontal="right" vertical="center"/>
    </xf>
    <xf numFmtId="1" fontId="7" fillId="4" borderId="3" xfId="2" applyNumberFormat="1" applyFont="1" applyFill="1" applyBorder="1" applyAlignment="1" applyProtection="1">
      <alignment horizontal="right" vertical="center"/>
    </xf>
    <xf numFmtId="1" fontId="7" fillId="4" borderId="4" xfId="2" applyNumberFormat="1" applyFont="1" applyFill="1" applyBorder="1" applyAlignment="1" applyProtection="1">
      <alignment horizontal="right" vertical="center"/>
    </xf>
    <xf numFmtId="0" fontId="7" fillId="3" borderId="2"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2" fontId="7" fillId="3" borderId="2" xfId="0" applyNumberFormat="1" applyFont="1" applyFill="1" applyBorder="1" applyAlignment="1" applyProtection="1">
      <alignment horizontal="right" vertical="center" indent="1"/>
      <protection locked="0"/>
    </xf>
    <xf numFmtId="2" fontId="7" fillId="3" borderId="3" xfId="0" applyNumberFormat="1" applyFont="1" applyFill="1" applyBorder="1" applyAlignment="1" applyProtection="1">
      <alignment horizontal="right" vertical="center" indent="1"/>
      <protection locked="0"/>
    </xf>
    <xf numFmtId="2" fontId="7" fillId="3" borderId="4" xfId="0" applyNumberFormat="1" applyFont="1" applyFill="1" applyBorder="1" applyAlignment="1" applyProtection="1">
      <alignment horizontal="right" vertical="center" indent="1"/>
      <protection locked="0"/>
    </xf>
    <xf numFmtId="0" fontId="7" fillId="3" borderId="2" xfId="0" applyFont="1" applyFill="1" applyBorder="1" applyAlignment="1" applyProtection="1">
      <alignment horizontal="right" vertical="center"/>
      <protection locked="0"/>
    </xf>
    <xf numFmtId="0" fontId="7" fillId="3" borderId="3" xfId="0" applyFont="1" applyFill="1" applyBorder="1" applyAlignment="1" applyProtection="1">
      <alignment horizontal="right" vertical="center"/>
      <protection locked="0"/>
    </xf>
    <xf numFmtId="0" fontId="7" fillId="3" borderId="4" xfId="0" applyFont="1" applyFill="1" applyBorder="1" applyAlignment="1" applyProtection="1">
      <alignment horizontal="right" vertical="center"/>
      <protection locked="0"/>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3" fontId="7" fillId="4" borderId="1" xfId="2" applyNumberFormat="1" applyFont="1" applyFill="1" applyBorder="1" applyAlignment="1" applyProtection="1">
      <alignment horizontal="right" vertical="center"/>
    </xf>
    <xf numFmtId="0" fontId="7" fillId="2" borderId="1" xfId="0" applyFont="1" applyFill="1" applyBorder="1" applyAlignment="1">
      <alignment horizontal="left" vertical="center"/>
    </xf>
    <xf numFmtId="1" fontId="7" fillId="4" borderId="2" xfId="0" applyNumberFormat="1" applyFont="1" applyFill="1" applyBorder="1" applyAlignment="1">
      <alignment horizontal="right" vertical="center" indent="1"/>
    </xf>
    <xf numFmtId="0" fontId="7" fillId="4" borderId="3" xfId="0" applyFont="1" applyFill="1" applyBorder="1" applyAlignment="1">
      <alignment horizontal="right" vertical="center" indent="1"/>
    </xf>
    <xf numFmtId="1" fontId="7" fillId="4" borderId="1" xfId="0" applyNumberFormat="1" applyFont="1" applyFill="1" applyBorder="1" applyAlignment="1">
      <alignment horizontal="right" vertical="center"/>
    </xf>
    <xf numFmtId="0" fontId="7" fillId="4" borderId="1" xfId="0" applyFont="1" applyFill="1" applyBorder="1" applyAlignment="1">
      <alignment horizontal="right" vertical="center"/>
    </xf>
    <xf numFmtId="0" fontId="7" fillId="0" borderId="2" xfId="0" applyFont="1" applyBorder="1" applyAlignment="1">
      <alignment horizontal="left" vertical="center"/>
    </xf>
    <xf numFmtId="0" fontId="7" fillId="0" borderId="4" xfId="0" applyFont="1" applyBorder="1" applyAlignment="1">
      <alignment horizontal="left" vertical="center"/>
    </xf>
    <xf numFmtId="0" fontId="6" fillId="0" borderId="0" xfId="0" applyFont="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1" fontId="7" fillId="4" borderId="1" xfId="0" applyNumberFormat="1" applyFont="1" applyFill="1" applyBorder="1" applyAlignment="1">
      <alignment horizontal="right" vertical="center" indent="1"/>
    </xf>
    <xf numFmtId="0" fontId="7" fillId="4" borderId="1" xfId="0" applyFont="1" applyFill="1" applyBorder="1" applyAlignment="1">
      <alignment horizontal="right" vertical="center" indent="1"/>
    </xf>
    <xf numFmtId="0" fontId="7" fillId="0" borderId="0" xfId="0" applyFont="1" applyAlignment="1">
      <alignment horizontal="right" vertical="center"/>
    </xf>
    <xf numFmtId="0" fontId="7" fillId="3" borderId="2"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4" borderId="2" xfId="0" applyFont="1" applyFill="1" applyBorder="1" applyAlignment="1">
      <alignment horizontal="center" vertical="center"/>
    </xf>
    <xf numFmtId="0" fontId="7" fillId="4" borderId="4" xfId="0" applyFont="1" applyFill="1" applyBorder="1" applyAlignment="1">
      <alignment horizontal="center" vertical="center"/>
    </xf>
    <xf numFmtId="0" fontId="3" fillId="0" borderId="0" xfId="0" applyFont="1" applyAlignment="1">
      <alignment horizontal="left" vertical="center"/>
    </xf>
    <xf numFmtId="0" fontId="6" fillId="0" borderId="0" xfId="0" applyFont="1" applyAlignment="1">
      <alignment horizontal="left" vertical="center" wrapText="1"/>
    </xf>
    <xf numFmtId="0" fontId="0" fillId="0" borderId="0" xfId="0" applyAlignment="1">
      <alignment horizontal="right" vertical="center"/>
    </xf>
    <xf numFmtId="0" fontId="7" fillId="4" borderId="1" xfId="0" applyFont="1" applyFill="1" applyBorder="1" applyAlignment="1">
      <alignment horizontal="center" vertical="center"/>
    </xf>
    <xf numFmtId="0" fontId="8" fillId="4" borderId="2" xfId="0" applyFont="1" applyFill="1" applyBorder="1" applyAlignment="1">
      <alignment horizontal="right" vertical="center"/>
    </xf>
    <xf numFmtId="0" fontId="8" fillId="4" borderId="4" xfId="0" applyFont="1" applyFill="1" applyBorder="1" applyAlignment="1">
      <alignment horizontal="right" vertical="center"/>
    </xf>
    <xf numFmtId="0" fontId="7" fillId="0" borderId="0" xfId="0" applyFont="1" applyAlignment="1">
      <alignment horizontal="left" vertical="top" wrapText="1"/>
    </xf>
    <xf numFmtId="0" fontId="12" fillId="0" borderId="0" xfId="0" applyFont="1" applyAlignment="1">
      <alignment horizontal="left" vertical="top" wrapText="1"/>
    </xf>
    <xf numFmtId="0" fontId="16" fillId="3" borderId="2" xfId="3" applyFill="1" applyBorder="1" applyAlignment="1" applyProtection="1">
      <alignment horizontal="left" vertical="center"/>
      <protection locked="0"/>
    </xf>
    <xf numFmtId="49" fontId="7" fillId="3" borderId="7" xfId="0" applyNumberFormat="1" applyFont="1" applyFill="1" applyBorder="1" applyAlignment="1" applyProtection="1">
      <alignment horizontal="left" vertical="top" wrapText="1"/>
      <protection locked="0"/>
    </xf>
    <xf numFmtId="49" fontId="7" fillId="3" borderId="6" xfId="0" applyNumberFormat="1" applyFont="1" applyFill="1" applyBorder="1" applyAlignment="1" applyProtection="1">
      <alignment horizontal="left" vertical="top" wrapText="1"/>
      <protection locked="0"/>
    </xf>
    <xf numFmtId="49" fontId="7" fillId="3" borderId="8" xfId="0" applyNumberFormat="1" applyFont="1" applyFill="1" applyBorder="1" applyAlignment="1" applyProtection="1">
      <alignment horizontal="left" vertical="top" wrapText="1"/>
      <protection locked="0"/>
    </xf>
    <xf numFmtId="49" fontId="7" fillId="3" borderId="9" xfId="0" applyNumberFormat="1" applyFont="1" applyFill="1" applyBorder="1" applyAlignment="1" applyProtection="1">
      <alignment horizontal="left" vertical="top" wrapText="1"/>
      <protection locked="0"/>
    </xf>
    <xf numFmtId="49" fontId="7" fillId="3" borderId="0" xfId="0" applyNumberFormat="1" applyFont="1" applyFill="1" applyAlignment="1" applyProtection="1">
      <alignment horizontal="left" vertical="top" wrapText="1"/>
      <protection locked="0"/>
    </xf>
    <xf numFmtId="49" fontId="7" fillId="3" borderId="5" xfId="0" applyNumberFormat="1" applyFont="1" applyFill="1" applyBorder="1" applyAlignment="1" applyProtection="1">
      <alignment horizontal="left" vertical="top" wrapText="1"/>
      <protection locked="0"/>
    </xf>
    <xf numFmtId="49" fontId="7" fillId="3" borderId="10" xfId="0" applyNumberFormat="1" applyFont="1" applyFill="1" applyBorder="1" applyAlignment="1" applyProtection="1">
      <alignment horizontal="left" vertical="top" wrapText="1"/>
      <protection locked="0"/>
    </xf>
    <xf numFmtId="49" fontId="7" fillId="3" borderId="11" xfId="0" applyNumberFormat="1" applyFont="1" applyFill="1" applyBorder="1" applyAlignment="1" applyProtection="1">
      <alignment horizontal="left" vertical="top" wrapText="1"/>
      <protection locked="0"/>
    </xf>
    <xf numFmtId="49" fontId="7" fillId="3" borderId="12" xfId="0" applyNumberFormat="1" applyFont="1" applyFill="1" applyBorder="1" applyAlignment="1" applyProtection="1">
      <alignment horizontal="left" vertical="top" wrapText="1"/>
      <protection locked="0"/>
    </xf>
    <xf numFmtId="0" fontId="7" fillId="0" borderId="0" xfId="0" applyFont="1" applyAlignment="1">
      <alignment horizontal="left" vertical="center"/>
    </xf>
    <xf numFmtId="0" fontId="8" fillId="5" borderId="1" xfId="0" applyFont="1" applyFill="1" applyBorder="1" applyAlignment="1" applyProtection="1">
      <alignment horizontal="center" vertical="center"/>
      <protection locked="0"/>
    </xf>
    <xf numFmtId="3" fontId="8" fillId="4" borderId="2" xfId="0" applyNumberFormat="1" applyFont="1" applyFill="1" applyBorder="1" applyAlignment="1">
      <alignment horizontal="right" vertical="center"/>
    </xf>
    <xf numFmtId="3" fontId="8" fillId="4" borderId="3" xfId="0" applyNumberFormat="1" applyFont="1" applyFill="1" applyBorder="1" applyAlignment="1">
      <alignment horizontal="right" vertical="center"/>
    </xf>
    <xf numFmtId="3" fontId="8" fillId="4" borderId="4" xfId="0" applyNumberFormat="1" applyFont="1" applyFill="1" applyBorder="1" applyAlignment="1">
      <alignment horizontal="right" vertical="center"/>
    </xf>
    <xf numFmtId="0" fontId="7" fillId="0" borderId="9" xfId="0" applyFont="1" applyBorder="1" applyAlignment="1">
      <alignment horizontal="right" vertical="center"/>
    </xf>
    <xf numFmtId="0" fontId="7" fillId="3" borderId="1" xfId="0" applyFont="1" applyFill="1" applyBorder="1" applyAlignment="1" applyProtection="1">
      <alignment horizontal="left" vertical="center"/>
      <protection locked="0"/>
    </xf>
    <xf numFmtId="0" fontId="4" fillId="0" borderId="0" xfId="0" applyFont="1" applyAlignment="1">
      <alignment horizontal="left" vertical="center"/>
    </xf>
    <xf numFmtId="14" fontId="7" fillId="3" borderId="2" xfId="0" applyNumberFormat="1" applyFont="1" applyFill="1" applyBorder="1" applyAlignment="1" applyProtection="1">
      <alignment horizontal="left" vertical="center"/>
      <protection locked="0"/>
    </xf>
    <xf numFmtId="14" fontId="7" fillId="3" borderId="3" xfId="0" applyNumberFormat="1" applyFont="1" applyFill="1" applyBorder="1" applyAlignment="1" applyProtection="1">
      <alignment horizontal="left" vertical="center"/>
      <protection locked="0"/>
    </xf>
    <xf numFmtId="14" fontId="7" fillId="3" borderId="4" xfId="0" applyNumberFormat="1" applyFont="1" applyFill="1" applyBorder="1" applyAlignment="1" applyProtection="1">
      <alignment horizontal="left" vertical="center"/>
      <protection locked="0"/>
    </xf>
    <xf numFmtId="14" fontId="7" fillId="5" borderId="2" xfId="0" applyNumberFormat="1" applyFont="1" applyFill="1" applyBorder="1" applyAlignment="1" applyProtection="1">
      <alignment horizontal="left" vertical="center"/>
      <protection locked="0"/>
    </xf>
    <xf numFmtId="14" fontId="7" fillId="5" borderId="3" xfId="0" applyNumberFormat="1" applyFont="1" applyFill="1" applyBorder="1" applyAlignment="1" applyProtection="1">
      <alignment horizontal="left" vertical="center"/>
      <protection locked="0"/>
    </xf>
    <xf numFmtId="14" fontId="7" fillId="5" borderId="4" xfId="0" applyNumberFormat="1" applyFont="1" applyFill="1" applyBorder="1" applyAlignment="1" applyProtection="1">
      <alignment horizontal="left" vertical="center"/>
      <protection locked="0"/>
    </xf>
    <xf numFmtId="0" fontId="7" fillId="3" borderId="7" xfId="0" applyFont="1" applyFill="1" applyBorder="1" applyAlignment="1" applyProtection="1">
      <alignment horizontal="left" vertical="top" wrapText="1"/>
      <protection locked="0"/>
    </xf>
    <xf numFmtId="0" fontId="7" fillId="3" borderId="6" xfId="0" applyFont="1" applyFill="1" applyBorder="1" applyAlignment="1" applyProtection="1">
      <alignment horizontal="left" vertical="top" wrapText="1"/>
      <protection locked="0"/>
    </xf>
    <xf numFmtId="0" fontId="7" fillId="3" borderId="8" xfId="0" applyFont="1" applyFill="1" applyBorder="1" applyAlignment="1" applyProtection="1">
      <alignment horizontal="left" vertical="top" wrapText="1"/>
      <protection locked="0"/>
    </xf>
    <xf numFmtId="0" fontId="7" fillId="3" borderId="10" xfId="0" applyFont="1" applyFill="1" applyBorder="1" applyAlignment="1" applyProtection="1">
      <alignment horizontal="left" vertical="top" wrapText="1"/>
      <protection locked="0"/>
    </xf>
    <xf numFmtId="0" fontId="7" fillId="3" borderId="11" xfId="0" applyFont="1" applyFill="1" applyBorder="1" applyAlignment="1" applyProtection="1">
      <alignment horizontal="left" vertical="top" wrapText="1"/>
      <protection locked="0"/>
    </xf>
    <xf numFmtId="0" fontId="7" fillId="3" borderId="12" xfId="0" applyFont="1" applyFill="1" applyBorder="1" applyAlignment="1" applyProtection="1">
      <alignment horizontal="left" vertical="top" wrapText="1"/>
      <protection locked="0"/>
    </xf>
    <xf numFmtId="0" fontId="7" fillId="0" borderId="5" xfId="0" applyFont="1" applyBorder="1" applyAlignment="1">
      <alignment horizontal="righ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xf>
    <xf numFmtId="0" fontId="7" fillId="3" borderId="9" xfId="0" applyFont="1" applyFill="1" applyBorder="1" applyAlignment="1" applyProtection="1">
      <alignment horizontal="left" vertical="top" wrapText="1"/>
      <protection locked="0"/>
    </xf>
    <xf numFmtId="0" fontId="7" fillId="3" borderId="0" xfId="0" applyFont="1" applyFill="1" applyAlignment="1" applyProtection="1">
      <alignment horizontal="left" vertical="top" wrapText="1"/>
      <protection locked="0"/>
    </xf>
    <xf numFmtId="0" fontId="7" fillId="3" borderId="5" xfId="0" applyFont="1" applyFill="1" applyBorder="1" applyAlignment="1" applyProtection="1">
      <alignment horizontal="left" vertical="top" wrapText="1"/>
      <protection locked="0"/>
    </xf>
    <xf numFmtId="14" fontId="7" fillId="4" borderId="1" xfId="0" applyNumberFormat="1" applyFont="1" applyFill="1" applyBorder="1" applyAlignment="1">
      <alignment horizontal="left" vertical="center"/>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1" fontId="7" fillId="4" borderId="2" xfId="0" applyNumberFormat="1" applyFont="1" applyFill="1" applyBorder="1" applyAlignment="1">
      <alignment horizontal="right" vertical="center"/>
    </xf>
    <xf numFmtId="0" fontId="7" fillId="4" borderId="3" xfId="0" applyFont="1" applyFill="1" applyBorder="1" applyAlignment="1">
      <alignment horizontal="right" vertical="center"/>
    </xf>
    <xf numFmtId="0" fontId="7" fillId="4" borderId="4" xfId="0" applyFont="1" applyFill="1" applyBorder="1" applyAlignment="1">
      <alignment horizontal="right" vertical="center"/>
    </xf>
    <xf numFmtId="0" fontId="7" fillId="4" borderId="2" xfId="0" applyFont="1" applyFill="1" applyBorder="1" applyAlignment="1">
      <alignment vertical="center"/>
    </xf>
    <xf numFmtId="0" fontId="7" fillId="4" borderId="3" xfId="0" applyFont="1" applyFill="1" applyBorder="1" applyAlignment="1">
      <alignment vertical="center"/>
    </xf>
    <xf numFmtId="0" fontId="7" fillId="4" borderId="4" xfId="0" applyFont="1" applyFill="1" applyBorder="1" applyAlignment="1">
      <alignment vertical="center"/>
    </xf>
    <xf numFmtId="1" fontId="7" fillId="3" borderId="2" xfId="1" applyNumberFormat="1" applyFont="1" applyFill="1" applyBorder="1" applyAlignment="1" applyProtection="1">
      <alignment horizontal="right" vertical="center"/>
      <protection locked="0"/>
    </xf>
    <xf numFmtId="1" fontId="7" fillId="3" borderId="4" xfId="1" applyNumberFormat="1" applyFont="1" applyFill="1" applyBorder="1" applyAlignment="1" applyProtection="1">
      <alignment horizontal="right" vertical="center"/>
      <protection locked="0"/>
    </xf>
    <xf numFmtId="1" fontId="7" fillId="3" borderId="3" xfId="1" applyNumberFormat="1" applyFont="1" applyFill="1" applyBorder="1" applyAlignment="1" applyProtection="1">
      <alignment horizontal="right" vertical="center"/>
      <protection locked="0"/>
    </xf>
    <xf numFmtId="0" fontId="7" fillId="0" borderId="1" xfId="0" applyFont="1" applyBorder="1" applyAlignment="1">
      <alignment horizontal="center" textRotation="90" wrapText="1"/>
    </xf>
    <xf numFmtId="1" fontId="7" fillId="0" borderId="7" xfId="0" applyNumberFormat="1" applyFont="1" applyBorder="1" applyAlignment="1">
      <alignment horizontal="center" wrapText="1"/>
    </xf>
    <xf numFmtId="1" fontId="7" fillId="0" borderId="6" xfId="0" applyNumberFormat="1" applyFont="1" applyBorder="1" applyAlignment="1">
      <alignment horizontal="center" wrapText="1"/>
    </xf>
    <xf numFmtId="1" fontId="7" fillId="0" borderId="8" xfId="0" applyNumberFormat="1" applyFont="1" applyBorder="1" applyAlignment="1">
      <alignment horizontal="center" wrapText="1"/>
    </xf>
    <xf numFmtId="1" fontId="7" fillId="0" borderId="9" xfId="0" applyNumberFormat="1" applyFont="1" applyBorder="1" applyAlignment="1">
      <alignment horizontal="center" wrapText="1"/>
    </xf>
    <xf numFmtId="1" fontId="7" fillId="0" borderId="0" xfId="0" applyNumberFormat="1" applyFont="1" applyAlignment="1">
      <alignment horizontal="center" wrapText="1"/>
    </xf>
    <xf numFmtId="1" fontId="7" fillId="0" borderId="5" xfId="0" applyNumberFormat="1" applyFont="1" applyBorder="1" applyAlignment="1">
      <alignment horizontal="center" wrapText="1"/>
    </xf>
    <xf numFmtId="1" fontId="7" fillId="0" borderId="10" xfId="0" applyNumberFormat="1" applyFont="1" applyBorder="1" applyAlignment="1">
      <alignment horizontal="center" wrapText="1"/>
    </xf>
    <xf numFmtId="1" fontId="7" fillId="0" borderId="11" xfId="0" applyNumberFormat="1" applyFont="1" applyBorder="1" applyAlignment="1">
      <alignment horizontal="center" wrapText="1"/>
    </xf>
    <xf numFmtId="1" fontId="7" fillId="0" borderId="12" xfId="0" applyNumberFormat="1" applyFont="1" applyBorder="1" applyAlignment="1">
      <alignment horizontal="center" wrapText="1"/>
    </xf>
    <xf numFmtId="1" fontId="7" fillId="4" borderId="3" xfId="0" applyNumberFormat="1" applyFont="1" applyFill="1" applyBorder="1" applyAlignment="1">
      <alignment horizontal="right" vertical="center"/>
    </xf>
    <xf numFmtId="1" fontId="7" fillId="4" borderId="4" xfId="0" applyNumberFormat="1" applyFont="1" applyFill="1" applyBorder="1" applyAlignment="1">
      <alignment horizontal="right" vertical="center"/>
    </xf>
    <xf numFmtId="1" fontId="7" fillId="4" borderId="3" xfId="0" applyNumberFormat="1" applyFont="1" applyFill="1" applyBorder="1" applyAlignment="1">
      <alignment horizontal="center" wrapText="1"/>
    </xf>
    <xf numFmtId="0" fontId="7" fillId="4" borderId="3" xfId="0" applyFont="1" applyFill="1" applyBorder="1" applyAlignment="1">
      <alignment horizontal="center" wrapText="1"/>
    </xf>
    <xf numFmtId="0" fontId="7" fillId="4" borderId="4" xfId="0" applyFont="1" applyFill="1" applyBorder="1" applyAlignment="1">
      <alignment horizont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1" fontId="7" fillId="4" borderId="2" xfId="1" applyNumberFormat="1" applyFont="1" applyFill="1" applyBorder="1" applyAlignment="1" applyProtection="1">
      <alignment horizontal="right" vertical="center"/>
    </xf>
    <xf numFmtId="1" fontId="7" fillId="4" borderId="4" xfId="1" applyNumberFormat="1" applyFont="1" applyFill="1" applyBorder="1" applyAlignment="1" applyProtection="1">
      <alignment horizontal="right" vertical="center"/>
    </xf>
    <xf numFmtId="0" fontId="6" fillId="0" borderId="7" xfId="0" applyFont="1" applyBorder="1" applyAlignment="1">
      <alignment horizontal="center" vertical="center" wrapText="1"/>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1" fontId="7" fillId="4" borderId="2" xfId="1" applyNumberFormat="1" applyFont="1" applyFill="1" applyBorder="1" applyAlignment="1" applyProtection="1">
      <alignment horizontal="center" vertical="center"/>
    </xf>
    <xf numFmtId="1" fontId="7" fillId="4" borderId="3" xfId="1" applyNumberFormat="1" applyFont="1" applyFill="1" applyBorder="1" applyAlignment="1" applyProtection="1">
      <alignment horizontal="center" vertical="center"/>
    </xf>
    <xf numFmtId="1" fontId="7" fillId="4" borderId="4" xfId="1" applyNumberFormat="1" applyFont="1" applyFill="1" applyBorder="1" applyAlignment="1" applyProtection="1">
      <alignment horizontal="center" vertical="center"/>
    </xf>
    <xf numFmtId="9" fontId="7" fillId="4" borderId="2" xfId="1" applyFont="1" applyFill="1" applyBorder="1" applyAlignment="1" applyProtection="1">
      <alignment horizontal="right" vertical="center"/>
    </xf>
    <xf numFmtId="9" fontId="7" fillId="4" borderId="4" xfId="1" applyFont="1" applyFill="1" applyBorder="1" applyAlignment="1" applyProtection="1">
      <alignment horizontal="righ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9" fontId="7" fillId="4" borderId="3" xfId="1" applyFont="1" applyFill="1" applyBorder="1" applyAlignment="1" applyProtection="1">
      <alignment horizontal="right" vertical="center"/>
    </xf>
    <xf numFmtId="0" fontId="7" fillId="0" borderId="3" xfId="0" applyFont="1" applyBorder="1" applyAlignment="1">
      <alignment horizontal="center" vertical="center"/>
    </xf>
    <xf numFmtId="1" fontId="14" fillId="4" borderId="0" xfId="1" applyNumberFormat="1" applyFont="1" applyFill="1" applyBorder="1" applyAlignment="1" applyProtection="1">
      <alignment horizontal="center" vertical="center"/>
    </xf>
    <xf numFmtId="0" fontId="7" fillId="2" borderId="3" xfId="0" applyFont="1" applyFill="1" applyBorder="1" applyAlignment="1">
      <alignment horizontal="center" wrapText="1"/>
    </xf>
    <xf numFmtId="0" fontId="7" fillId="3" borderId="1" xfId="0" applyFont="1" applyFill="1" applyBorder="1" applyAlignment="1" applyProtection="1">
      <alignment horizontal="left" vertical="top" wrapText="1"/>
      <protection locked="0"/>
    </xf>
    <xf numFmtId="0" fontId="10" fillId="0" borderId="0" xfId="0" applyFont="1" applyAlignment="1">
      <alignment horizontal="right" vertical="center"/>
    </xf>
    <xf numFmtId="0" fontId="10" fillId="0" borderId="5" xfId="0" applyFont="1" applyBorder="1" applyAlignment="1">
      <alignment horizontal="right" vertical="center"/>
    </xf>
    <xf numFmtId="0" fontId="14" fillId="0" borderId="0" xfId="0" applyFont="1" applyAlignment="1">
      <alignment horizontal="right" vertical="center"/>
    </xf>
    <xf numFmtId="0" fontId="14" fillId="0" borderId="0" xfId="0" applyFont="1" applyAlignment="1">
      <alignment horizontal="left" vertical="center"/>
    </xf>
    <xf numFmtId="0" fontId="7" fillId="0" borderId="0" xfId="0" applyFont="1" applyAlignment="1">
      <alignment horizontal="center" vertical="center"/>
    </xf>
    <xf numFmtId="0" fontId="20" fillId="0" borderId="0" xfId="0" applyFont="1" applyAlignment="1">
      <alignment horizontal="left" vertical="top" wrapText="1"/>
    </xf>
    <xf numFmtId="0" fontId="20" fillId="0" borderId="0" xfId="0" applyFont="1" applyAlignment="1">
      <alignment horizontal="left" vertical="center"/>
    </xf>
    <xf numFmtId="0" fontId="22" fillId="3" borderId="2" xfId="0" applyFont="1" applyFill="1" applyBorder="1" applyAlignment="1" applyProtection="1">
      <alignment horizontal="left" vertical="top"/>
      <protection locked="0"/>
    </xf>
    <xf numFmtId="0" fontId="22" fillId="3" borderId="3" xfId="0" applyFont="1" applyFill="1" applyBorder="1" applyAlignment="1" applyProtection="1">
      <alignment horizontal="left" vertical="top"/>
      <protection locked="0"/>
    </xf>
    <xf numFmtId="0" fontId="22" fillId="3" borderId="4" xfId="0" applyFont="1" applyFill="1" applyBorder="1" applyAlignment="1" applyProtection="1">
      <alignment horizontal="left" vertical="top"/>
      <protection locked="0"/>
    </xf>
    <xf numFmtId="0" fontId="7" fillId="0" borderId="7" xfId="0" applyFont="1" applyBorder="1" applyAlignment="1">
      <alignment horizontal="left" vertical="top" wrapText="1"/>
    </xf>
    <xf numFmtId="0" fontId="7" fillId="0" borderId="6"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5"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 xfId="0" applyFont="1" applyBorder="1" applyAlignment="1">
      <alignment horizontal="left" vertical="top" wrapText="1"/>
    </xf>
    <xf numFmtId="0" fontId="7" fillId="4" borderId="1" xfId="0" applyFont="1" applyFill="1" applyBorder="1" applyAlignment="1">
      <alignment horizontal="left" vertical="top" wrapText="1"/>
    </xf>
    <xf numFmtId="0" fontId="7" fillId="3" borderId="2" xfId="0" applyFont="1" applyFill="1" applyBorder="1" applyAlignment="1" applyProtection="1">
      <alignment horizontal="left" vertical="top"/>
      <protection locked="0"/>
    </xf>
    <xf numFmtId="0" fontId="7" fillId="3" borderId="3" xfId="0" applyFont="1" applyFill="1" applyBorder="1" applyAlignment="1" applyProtection="1">
      <alignment horizontal="left" vertical="top"/>
      <protection locked="0"/>
    </xf>
    <xf numFmtId="0" fontId="7" fillId="3" borderId="4" xfId="0" applyFont="1" applyFill="1" applyBorder="1" applyAlignment="1" applyProtection="1">
      <alignment horizontal="left" vertical="top"/>
      <protection locked="0"/>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49" fontId="7" fillId="7" borderId="2" xfId="0" applyNumberFormat="1" applyFont="1" applyFill="1" applyBorder="1" applyAlignment="1">
      <alignment horizontal="left" vertical="center"/>
    </xf>
    <xf numFmtId="49" fontId="7" fillId="7" borderId="3" xfId="0" applyNumberFormat="1" applyFont="1" applyFill="1" applyBorder="1" applyAlignment="1">
      <alignment horizontal="left" vertical="center"/>
    </xf>
    <xf numFmtId="49" fontId="7" fillId="7" borderId="4" xfId="0" applyNumberFormat="1" applyFont="1" applyFill="1" applyBorder="1" applyAlignment="1">
      <alignment horizontal="left"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4" borderId="2" xfId="0" applyFont="1" applyFill="1" applyBorder="1" applyAlignment="1">
      <alignment horizontal="left" vertical="top" wrapText="1"/>
    </xf>
    <xf numFmtId="1" fontId="7" fillId="4" borderId="2" xfId="0" applyNumberFormat="1" applyFont="1" applyFill="1" applyBorder="1" applyAlignment="1">
      <alignment horizontal="center" vertical="top"/>
    </xf>
    <xf numFmtId="1" fontId="7" fillId="4" borderId="3" xfId="0" applyNumberFormat="1" applyFont="1" applyFill="1" applyBorder="1" applyAlignment="1">
      <alignment horizontal="center" vertical="top"/>
    </xf>
    <xf numFmtId="1" fontId="7" fillId="4" borderId="4" xfId="0" applyNumberFormat="1" applyFont="1" applyFill="1" applyBorder="1" applyAlignment="1">
      <alignment horizontal="center" vertical="top"/>
    </xf>
    <xf numFmtId="1" fontId="7" fillId="4" borderId="2" xfId="0" applyNumberFormat="1" applyFont="1" applyFill="1" applyBorder="1" applyAlignment="1">
      <alignment horizontal="right" vertical="top"/>
    </xf>
    <xf numFmtId="1" fontId="7" fillId="4" borderId="3" xfId="0" applyNumberFormat="1" applyFont="1" applyFill="1" applyBorder="1" applyAlignment="1">
      <alignment horizontal="right" vertical="top"/>
    </xf>
    <xf numFmtId="1" fontId="7" fillId="4" borderId="4" xfId="0" applyNumberFormat="1" applyFont="1" applyFill="1" applyBorder="1" applyAlignment="1">
      <alignment horizontal="right" vertical="top"/>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4" xfId="0" applyFont="1" applyBorder="1" applyAlignment="1">
      <alignment horizontal="left" vertical="top"/>
    </xf>
    <xf numFmtId="1" fontId="7" fillId="3" borderId="2" xfId="0" applyNumberFormat="1" applyFont="1" applyFill="1" applyBorder="1" applyAlignment="1" applyProtection="1">
      <alignment horizontal="right" vertical="top"/>
      <protection locked="0"/>
    </xf>
    <xf numFmtId="1" fontId="7" fillId="3" borderId="3" xfId="0" applyNumberFormat="1" applyFont="1" applyFill="1" applyBorder="1" applyAlignment="1" applyProtection="1">
      <alignment horizontal="right" vertical="top"/>
      <protection locked="0"/>
    </xf>
    <xf numFmtId="0" fontId="0" fillId="3" borderId="7" xfId="0" quotePrefix="1" applyFill="1" applyBorder="1" applyAlignment="1" applyProtection="1">
      <alignment horizontal="left" vertical="top"/>
      <protection locked="0"/>
    </xf>
    <xf numFmtId="0" fontId="0" fillId="3" borderId="6" xfId="0" quotePrefix="1" applyFill="1" applyBorder="1" applyAlignment="1" applyProtection="1">
      <alignment horizontal="left" vertical="top"/>
      <protection locked="0"/>
    </xf>
    <xf numFmtId="0" fontId="0" fillId="3" borderId="8" xfId="0" quotePrefix="1" applyFill="1" applyBorder="1" applyAlignment="1" applyProtection="1">
      <alignment horizontal="left" vertical="top"/>
      <protection locked="0"/>
    </xf>
    <xf numFmtId="0" fontId="0" fillId="3" borderId="9" xfId="0" quotePrefix="1" applyFill="1" applyBorder="1" applyAlignment="1" applyProtection="1">
      <alignment horizontal="left" vertical="top"/>
      <protection locked="0"/>
    </xf>
    <xf numFmtId="0" fontId="0" fillId="3" borderId="0" xfId="0" quotePrefix="1" applyFill="1" applyAlignment="1" applyProtection="1">
      <alignment horizontal="left" vertical="top"/>
      <protection locked="0"/>
    </xf>
    <xf numFmtId="0" fontId="0" fillId="3" borderId="5" xfId="0" quotePrefix="1" applyFill="1" applyBorder="1" applyAlignment="1" applyProtection="1">
      <alignment horizontal="left" vertical="top"/>
      <protection locked="0"/>
    </xf>
    <xf numFmtId="0" fontId="0" fillId="3" borderId="10" xfId="0" quotePrefix="1" applyFill="1" applyBorder="1" applyAlignment="1" applyProtection="1">
      <alignment horizontal="left" vertical="top"/>
      <protection locked="0"/>
    </xf>
    <xf numFmtId="0" fontId="0" fillId="3" borderId="11" xfId="0" quotePrefix="1" applyFill="1" applyBorder="1" applyAlignment="1" applyProtection="1">
      <alignment horizontal="left" vertical="top"/>
      <protection locked="0"/>
    </xf>
    <xf numFmtId="0" fontId="0" fillId="3" borderId="12" xfId="0" quotePrefix="1" applyFill="1" applyBorder="1" applyAlignment="1" applyProtection="1">
      <alignment horizontal="left" vertical="top"/>
      <protection locked="0"/>
    </xf>
    <xf numFmtId="1" fontId="7" fillId="3" borderId="4" xfId="0" applyNumberFormat="1" applyFont="1" applyFill="1" applyBorder="1" applyAlignment="1" applyProtection="1">
      <alignment horizontal="right" vertical="top"/>
      <protection locked="0"/>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7" fillId="4" borderId="3" xfId="0" applyFont="1" applyFill="1" applyBorder="1" applyAlignment="1">
      <alignment horizontal="right" vertical="top"/>
    </xf>
    <xf numFmtId="0" fontId="1"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4" borderId="4" xfId="0" applyFont="1" applyFill="1" applyBorder="1" applyAlignment="1">
      <alignment horizontal="righ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horizontal="center" vertical="center" wrapText="1"/>
    </xf>
    <xf numFmtId="0" fontId="7" fillId="4" borderId="2" xfId="0" applyFont="1" applyFill="1" applyBorder="1" applyAlignment="1">
      <alignment horizontal="left" vertical="top"/>
    </xf>
    <xf numFmtId="0" fontId="7" fillId="4" borderId="3" xfId="0" applyFont="1" applyFill="1" applyBorder="1" applyAlignment="1">
      <alignment horizontal="left" vertical="top"/>
    </xf>
    <xf numFmtId="0" fontId="7" fillId="4" borderId="4" xfId="0" applyFont="1" applyFill="1" applyBorder="1" applyAlignment="1">
      <alignment horizontal="left" vertical="top"/>
    </xf>
    <xf numFmtId="1" fontId="7" fillId="4" borderId="2" xfId="0" applyNumberFormat="1" applyFont="1" applyFill="1" applyBorder="1" applyAlignment="1">
      <alignment horizontal="center" vertical="center"/>
    </xf>
    <xf numFmtId="0" fontId="10" fillId="0" borderId="2" xfId="0" applyFont="1" applyBorder="1" applyAlignment="1">
      <alignment horizontal="left" vertical="top"/>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1" fillId="2" borderId="2" xfId="0" applyFont="1" applyFill="1" applyBorder="1" applyAlignment="1">
      <alignment horizontal="left" vertical="center"/>
    </xf>
    <xf numFmtId="0" fontId="2" fillId="2" borderId="3" xfId="0" applyFont="1" applyFill="1" applyBorder="1" applyAlignment="1">
      <alignment horizontal="left" vertical="center"/>
    </xf>
    <xf numFmtId="0" fontId="7" fillId="0" borderId="1" xfId="0" applyFont="1" applyBorder="1" applyAlignment="1">
      <alignment horizontal="left" vertical="center"/>
    </xf>
    <xf numFmtId="0" fontId="7" fillId="3" borderId="2" xfId="0" quotePrefix="1" applyFont="1" applyFill="1" applyBorder="1" applyAlignment="1" applyProtection="1">
      <alignment horizontal="left" vertical="top"/>
      <protection locked="0"/>
    </xf>
    <xf numFmtId="0" fontId="20" fillId="0" borderId="2" xfId="0" applyFont="1" applyBorder="1" applyAlignment="1">
      <alignment horizontal="left" vertical="center"/>
    </xf>
    <xf numFmtId="14" fontId="7" fillId="3" borderId="2" xfId="0" applyNumberFormat="1" applyFont="1" applyFill="1" applyBorder="1" applyAlignment="1" applyProtection="1">
      <alignment horizontal="center" vertical="center"/>
      <protection locked="0"/>
    </xf>
    <xf numFmtId="14" fontId="7" fillId="3" borderId="3" xfId="0" applyNumberFormat="1" applyFont="1" applyFill="1" applyBorder="1" applyAlignment="1" applyProtection="1">
      <alignment horizontal="center" vertical="center"/>
      <protection locked="0"/>
    </xf>
    <xf numFmtId="14" fontId="7" fillId="3" borderId="4" xfId="0" applyNumberFormat="1" applyFont="1" applyFill="1" applyBorder="1" applyAlignment="1" applyProtection="1">
      <alignment horizontal="center" vertical="center"/>
      <protection locked="0"/>
    </xf>
    <xf numFmtId="1" fontId="7" fillId="4" borderId="3" xfId="0" applyNumberFormat="1" applyFont="1" applyFill="1" applyBorder="1" applyAlignment="1">
      <alignment horizontal="center" vertical="center"/>
    </xf>
    <xf numFmtId="1" fontId="7" fillId="4" borderId="4" xfId="0" applyNumberFormat="1" applyFont="1" applyFill="1" applyBorder="1" applyAlignment="1">
      <alignment horizontal="center" vertical="center"/>
    </xf>
    <xf numFmtId="0" fontId="7" fillId="4" borderId="7" xfId="0" applyFont="1" applyFill="1" applyBorder="1" applyAlignment="1" applyProtection="1">
      <alignment horizontal="left" vertical="top" wrapText="1"/>
      <protection locked="0"/>
    </xf>
    <xf numFmtId="0" fontId="7" fillId="4" borderId="6"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10" xfId="0" applyFont="1" applyFill="1" applyBorder="1" applyAlignment="1" applyProtection="1">
      <alignment horizontal="left" vertical="top" wrapText="1"/>
      <protection locked="0"/>
    </xf>
    <xf numFmtId="0" fontId="7" fillId="4" borderId="11"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top" wrapText="1"/>
      <protection locked="0"/>
    </xf>
    <xf numFmtId="49" fontId="7" fillId="3" borderId="2" xfId="0" quotePrefix="1" applyNumberFormat="1" applyFont="1" applyFill="1" applyBorder="1" applyAlignment="1" applyProtection="1">
      <alignment horizontal="left" vertical="center"/>
      <protection locked="0"/>
    </xf>
    <xf numFmtId="49" fontId="7" fillId="3" borderId="3" xfId="0" quotePrefix="1" applyNumberFormat="1" applyFont="1" applyFill="1" applyBorder="1" applyAlignment="1" applyProtection="1">
      <alignment horizontal="left" vertical="center"/>
      <protection locked="0"/>
    </xf>
    <xf numFmtId="49" fontId="7" fillId="3" borderId="4" xfId="0" quotePrefix="1" applyNumberFormat="1" applyFont="1" applyFill="1" applyBorder="1" applyAlignment="1" applyProtection="1">
      <alignment horizontal="left" vertical="center"/>
      <protection locked="0"/>
    </xf>
    <xf numFmtId="0" fontId="21" fillId="6" borderId="2" xfId="3" applyFont="1" applyFill="1" applyBorder="1" applyAlignment="1" applyProtection="1">
      <alignment horizontal="left" vertical="center"/>
      <protection locked="0"/>
    </xf>
    <xf numFmtId="0" fontId="21" fillId="6" borderId="3" xfId="3" applyFont="1" applyFill="1" applyBorder="1" applyAlignment="1" applyProtection="1">
      <alignment horizontal="left" vertical="center"/>
      <protection locked="0"/>
    </xf>
    <xf numFmtId="0" fontId="21" fillId="6" borderId="4" xfId="3" applyFont="1" applyFill="1" applyBorder="1" applyAlignment="1" applyProtection="1">
      <alignment horizontal="left" vertical="center"/>
      <protection locked="0"/>
    </xf>
    <xf numFmtId="0" fontId="20" fillId="3" borderId="2" xfId="3" applyFont="1" applyFill="1" applyBorder="1" applyAlignment="1" applyProtection="1">
      <alignment horizontal="left" vertical="center"/>
      <protection locked="0"/>
    </xf>
    <xf numFmtId="0" fontId="20" fillId="3" borderId="3" xfId="3" applyFont="1" applyFill="1" applyBorder="1" applyAlignment="1" applyProtection="1">
      <alignment horizontal="left" vertical="center"/>
      <protection locked="0"/>
    </xf>
    <xf numFmtId="0" fontId="20" fillId="3" borderId="4" xfId="3" applyFont="1" applyFill="1" applyBorder="1" applyAlignment="1" applyProtection="1">
      <alignment horizontal="left" vertical="center"/>
      <protection locked="0"/>
    </xf>
    <xf numFmtId="0" fontId="20" fillId="6" borderId="2" xfId="3" applyFont="1" applyFill="1" applyBorder="1" applyAlignment="1" applyProtection="1">
      <alignment horizontal="left" vertical="center"/>
      <protection locked="0"/>
    </xf>
    <xf numFmtId="0" fontId="20" fillId="6" borderId="3" xfId="3" applyFont="1" applyFill="1" applyBorder="1" applyAlignment="1" applyProtection="1">
      <alignment horizontal="left" vertical="center"/>
      <protection locked="0"/>
    </xf>
    <xf numFmtId="0" fontId="20" fillId="6" borderId="4" xfId="3" applyFont="1" applyFill="1" applyBorder="1" applyAlignment="1" applyProtection="1">
      <alignment horizontal="left" vertical="center"/>
      <protection locked="0"/>
    </xf>
    <xf numFmtId="0" fontId="20" fillId="2" borderId="2" xfId="3" applyFont="1" applyFill="1" applyBorder="1" applyAlignment="1" applyProtection="1">
      <alignment horizontal="left" vertical="center"/>
      <protection locked="0"/>
    </xf>
    <xf numFmtId="0" fontId="21" fillId="2" borderId="3" xfId="3" applyFont="1" applyFill="1" applyBorder="1" applyAlignment="1" applyProtection="1">
      <alignment horizontal="left" vertical="center"/>
      <protection locked="0"/>
    </xf>
    <xf numFmtId="0" fontId="21" fillId="2" borderId="4" xfId="3" applyFont="1" applyFill="1" applyBorder="1" applyAlignment="1" applyProtection="1">
      <alignment horizontal="left" vertical="center"/>
      <protection locked="0"/>
    </xf>
    <xf numFmtId="0" fontId="7" fillId="6" borderId="2" xfId="0" applyFont="1" applyFill="1" applyBorder="1" applyAlignment="1" applyProtection="1">
      <alignment horizontal="left" vertical="center"/>
      <protection locked="0"/>
    </xf>
    <xf numFmtId="0" fontId="7" fillId="6" borderId="3" xfId="0" applyFont="1" applyFill="1" applyBorder="1" applyAlignment="1" applyProtection="1">
      <alignment horizontal="left" vertical="center"/>
      <protection locked="0"/>
    </xf>
    <xf numFmtId="0" fontId="7" fillId="6" borderId="4" xfId="0" applyFont="1" applyFill="1" applyBorder="1" applyAlignment="1" applyProtection="1">
      <alignment horizontal="left" vertical="center"/>
      <protection locked="0"/>
    </xf>
    <xf numFmtId="0" fontId="7" fillId="6" borderId="2" xfId="0" quotePrefix="1" applyFont="1" applyFill="1" applyBorder="1" applyAlignment="1" applyProtection="1">
      <alignment horizontal="left" vertical="center"/>
      <protection locked="0"/>
    </xf>
    <xf numFmtId="0" fontId="7" fillId="6" borderId="3" xfId="0" quotePrefix="1" applyFont="1" applyFill="1" applyBorder="1" applyAlignment="1" applyProtection="1">
      <alignment horizontal="left" vertical="center"/>
      <protection locked="0"/>
    </xf>
    <xf numFmtId="0" fontId="7" fillId="6" borderId="4" xfId="0" quotePrefix="1" applyFont="1" applyFill="1" applyBorder="1" applyAlignment="1" applyProtection="1">
      <alignment horizontal="left" vertical="center"/>
      <protection locked="0"/>
    </xf>
    <xf numFmtId="0" fontId="22" fillId="0" borderId="2" xfId="0" applyFont="1" applyBorder="1" applyAlignment="1">
      <alignment horizontal="left" vertical="top"/>
    </xf>
    <xf numFmtId="0" fontId="22" fillId="0" borderId="3" xfId="0" applyFont="1" applyBorder="1" applyAlignment="1">
      <alignment horizontal="left" vertical="top"/>
    </xf>
    <xf numFmtId="0" fontId="22" fillId="0" borderId="4" xfId="0" applyFont="1" applyBorder="1" applyAlignment="1">
      <alignment horizontal="left" vertical="top"/>
    </xf>
    <xf numFmtId="14" fontId="7" fillId="4" borderId="2" xfId="0" applyNumberFormat="1" applyFont="1" applyFill="1" applyBorder="1" applyAlignment="1">
      <alignment horizontal="left" vertical="center"/>
    </xf>
    <xf numFmtId="14" fontId="7" fillId="4" borderId="3" xfId="0" applyNumberFormat="1" applyFont="1" applyFill="1" applyBorder="1" applyAlignment="1">
      <alignment horizontal="left" vertical="center"/>
    </xf>
    <xf numFmtId="14" fontId="7" fillId="4" borderId="4" xfId="0" applyNumberFormat="1" applyFont="1" applyFill="1" applyBorder="1" applyAlignment="1">
      <alignment horizontal="left" vertical="center"/>
    </xf>
    <xf numFmtId="49" fontId="7" fillId="4" borderId="3" xfId="0" applyNumberFormat="1" applyFont="1" applyFill="1" applyBorder="1" applyAlignment="1">
      <alignment horizontal="left" vertical="center"/>
    </xf>
    <xf numFmtId="49" fontId="7" fillId="4" borderId="4" xfId="0" applyNumberFormat="1" applyFont="1" applyFill="1" applyBorder="1" applyAlignment="1">
      <alignment horizontal="left" vertical="center"/>
    </xf>
    <xf numFmtId="0" fontId="7" fillId="9" borderId="1" xfId="0" applyFont="1" applyFill="1" applyBorder="1" applyAlignment="1" applyProtection="1">
      <alignment horizontal="left" vertical="center"/>
      <protection locked="0"/>
    </xf>
    <xf numFmtId="0" fontId="13" fillId="0" borderId="0" xfId="0" applyFont="1" applyAlignment="1">
      <alignment horizontal="left" vertical="center"/>
    </xf>
    <xf numFmtId="14" fontId="7" fillId="9" borderId="2" xfId="0" applyNumberFormat="1" applyFont="1" applyFill="1" applyBorder="1" applyAlignment="1" applyProtection="1">
      <alignment horizontal="left" vertical="center"/>
      <protection locked="0"/>
    </xf>
    <xf numFmtId="14" fontId="7" fillId="9" borderId="3" xfId="0" applyNumberFormat="1" applyFont="1" applyFill="1" applyBorder="1" applyAlignment="1" applyProtection="1">
      <alignment horizontal="left" vertical="center"/>
      <protection locked="0"/>
    </xf>
    <xf numFmtId="14" fontId="7" fillId="9" borderId="4" xfId="0" applyNumberFormat="1" applyFont="1" applyFill="1" applyBorder="1" applyAlignment="1" applyProtection="1">
      <alignment horizontal="left" vertical="center"/>
      <protection locked="0"/>
    </xf>
    <xf numFmtId="0" fontId="0" fillId="0" borderId="0" xfId="0" applyAlignment="1">
      <alignment horizontal="center"/>
    </xf>
    <xf numFmtId="0" fontId="14" fillId="2" borderId="1" xfId="0" applyFont="1" applyFill="1" applyBorder="1" applyAlignment="1">
      <alignment horizontal="center"/>
    </xf>
    <xf numFmtId="0" fontId="14" fillId="2" borderId="1" xfId="0" applyFont="1" applyFill="1" applyBorder="1" applyAlignment="1">
      <alignment horizontal="center" vertical="center"/>
    </xf>
    <xf numFmtId="0" fontId="14" fillId="2" borderId="0" xfId="0" applyFont="1" applyFill="1" applyAlignment="1">
      <alignment horizontal="center" wrapText="1"/>
    </xf>
  </cellXfs>
  <cellStyles count="7">
    <cellStyle name="Gut" xfId="4" builtinId="26"/>
    <cellStyle name="Komma" xfId="2" builtinId="3"/>
    <cellStyle name="Link" xfId="3" builtinId="8"/>
    <cellStyle name="Neutral" xfId="6" builtinId="28"/>
    <cellStyle name="Prozent" xfId="1" builtinId="5"/>
    <cellStyle name="Schlecht" xfId="5" builtinId="27"/>
    <cellStyle name="Standard" xfId="0" builtinId="0"/>
  </cellStyles>
  <dxfs count="101">
    <dxf>
      <fill>
        <patternFill>
          <bgColor theme="3" tint="0.79998168889431442"/>
        </patternFill>
      </fill>
    </dxf>
    <dxf>
      <fill>
        <patternFill>
          <bgColor theme="2" tint="0.79998168889431442"/>
        </patternFill>
      </fill>
    </dxf>
    <dxf>
      <fill>
        <patternFill>
          <bgColor theme="2" tint="0.79998168889431442"/>
        </patternFill>
      </fill>
    </dxf>
    <dxf>
      <font>
        <b/>
        <i val="0"/>
        <color rgb="FFFF0000"/>
      </font>
    </dxf>
    <dxf>
      <font>
        <color rgb="FF9C0006"/>
      </font>
      <fill>
        <patternFill>
          <bgColor rgb="FFFFC7CE"/>
        </patternFill>
      </fill>
    </dxf>
    <dxf>
      <font>
        <b/>
        <i val="0"/>
        <color rgb="FFFF0000"/>
      </font>
    </dxf>
    <dxf>
      <font>
        <color rgb="FF9C0006"/>
      </font>
      <fill>
        <patternFill>
          <bgColor rgb="FFFFC7CE"/>
        </patternFill>
      </fill>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
      <font>
        <color rgb="FFFF0000"/>
      </font>
      <fill>
        <patternFill>
          <bgColor theme="9" tint="0.59996337778862885"/>
        </patternFill>
      </fill>
    </dxf>
    <dxf>
      <font>
        <color theme="8" tint="-0.499984740745262"/>
      </font>
      <fill>
        <patternFill>
          <bgColor rgb="FFFFFF99"/>
        </patternFill>
      </fill>
    </dxf>
    <dxf>
      <font>
        <color theme="7" tint="-0.499984740745262"/>
      </font>
      <fill>
        <patternFill>
          <bgColor theme="7" tint="0.79998168889431442"/>
        </patternFill>
      </fill>
    </dxf>
    <dxf>
      <fill>
        <patternFill>
          <bgColor rgb="FF92D050"/>
        </patternFill>
      </fill>
    </dxf>
    <dxf>
      <font>
        <color auto="1"/>
      </font>
      <fill>
        <patternFill>
          <bgColor rgb="FF92D050"/>
        </patternFill>
      </fill>
    </dxf>
    <dxf>
      <font>
        <color rgb="FFFF0000"/>
      </font>
      <fill>
        <patternFill>
          <bgColor theme="9" tint="0.59996337778862885"/>
        </patternFill>
      </fill>
    </dxf>
    <dxf>
      <font>
        <color theme="8" tint="-0.499984740745262"/>
      </font>
      <fill>
        <patternFill>
          <bgColor rgb="FFFFFF99"/>
        </patternFill>
      </fill>
    </dxf>
    <dxf>
      <font>
        <color theme="7" tint="-0.499984740745262"/>
      </font>
      <fill>
        <patternFill>
          <bgColor theme="7" tint="0.79998168889431442"/>
        </patternFill>
      </fill>
    </dxf>
    <dxf>
      <fill>
        <patternFill>
          <bgColor rgb="FF92D050"/>
        </patternFill>
      </fill>
    </dxf>
    <dxf>
      <font>
        <color rgb="FFFF0000"/>
      </font>
      <fill>
        <patternFill>
          <bgColor theme="9" tint="0.59996337778862885"/>
        </patternFill>
      </fill>
    </dxf>
    <dxf>
      <font>
        <color theme="8" tint="-0.499984740745262"/>
      </font>
      <fill>
        <patternFill>
          <bgColor rgb="FFFFFF99"/>
        </patternFill>
      </fill>
    </dxf>
    <dxf>
      <font>
        <color theme="7" tint="-0.499984740745262"/>
      </font>
      <fill>
        <patternFill>
          <bgColor theme="7" tint="0.79998168889431442"/>
        </patternFill>
      </fill>
    </dxf>
    <dxf>
      <fill>
        <patternFill>
          <bgColor rgb="FF92D050"/>
        </patternFill>
      </fill>
    </dxf>
    <dxf>
      <font>
        <color auto="1"/>
      </font>
      <fill>
        <patternFill>
          <bgColor rgb="FF92D050"/>
        </patternFill>
      </fill>
    </dxf>
    <dxf>
      <font>
        <color rgb="FFFF0000"/>
      </font>
      <fill>
        <patternFill>
          <bgColor theme="9" tint="0.59996337778862885"/>
        </patternFill>
      </fill>
    </dxf>
    <dxf>
      <font>
        <color theme="8" tint="-0.499984740745262"/>
      </font>
      <fill>
        <patternFill>
          <bgColor rgb="FFFFFF99"/>
        </patternFill>
      </fill>
    </dxf>
    <dxf>
      <font>
        <color theme="7" tint="-0.499984740745262"/>
      </font>
      <fill>
        <patternFill>
          <bgColor theme="7" tint="0.79998168889431442"/>
        </patternFill>
      </fill>
    </dxf>
    <dxf>
      <fill>
        <patternFill>
          <bgColor rgb="FF92D050"/>
        </patternFill>
      </fill>
    </dxf>
    <dxf>
      <font>
        <color auto="1"/>
      </font>
      <fill>
        <patternFill>
          <bgColor rgb="FF92D050"/>
        </patternFill>
      </fill>
    </dxf>
    <dxf>
      <fill>
        <patternFill>
          <bgColor rgb="FF92D050"/>
        </patternFill>
      </fill>
    </dxf>
    <dxf>
      <font>
        <color rgb="FFFF0000"/>
      </font>
      <fill>
        <patternFill>
          <bgColor theme="9" tint="0.79998168889431442"/>
        </patternFill>
      </fill>
    </dxf>
    <dxf>
      <fill>
        <patternFill>
          <bgColor rgb="FF92D050"/>
        </patternFill>
      </fill>
    </dxf>
    <dxf>
      <font>
        <color rgb="FFFF0000"/>
      </font>
      <fill>
        <patternFill>
          <bgColor theme="9" tint="0.79998168889431442"/>
        </patternFill>
      </fill>
    </dxf>
    <dxf>
      <fill>
        <patternFill>
          <bgColor rgb="FF92D050"/>
        </patternFill>
      </fill>
    </dxf>
    <dxf>
      <font>
        <color rgb="FFFF0000"/>
      </font>
      <fill>
        <patternFill>
          <bgColor theme="9" tint="0.79998168889431442"/>
        </patternFill>
      </fill>
    </dxf>
    <dxf>
      <fill>
        <patternFill>
          <bgColor rgb="FF92D050"/>
        </patternFill>
      </fill>
    </dxf>
    <dxf>
      <font>
        <color rgb="FFFF0000"/>
      </font>
      <fill>
        <patternFill>
          <bgColor theme="9" tint="0.79998168889431442"/>
        </patternFill>
      </fill>
    </dxf>
    <dxf>
      <fill>
        <patternFill>
          <bgColor rgb="FF92D050"/>
        </patternFill>
      </fill>
    </dxf>
    <dxf>
      <font>
        <color rgb="FFFF0000"/>
      </font>
      <fill>
        <patternFill>
          <bgColor theme="9" tint="0.79998168889431442"/>
        </patternFill>
      </fill>
    </dxf>
    <dxf>
      <font>
        <color rgb="FFFF0000"/>
      </font>
      <fill>
        <patternFill>
          <bgColor theme="9" tint="0.59996337778862885"/>
        </patternFill>
      </fill>
    </dxf>
    <dxf>
      <font>
        <color theme="8" tint="-0.499984740745262"/>
      </font>
      <fill>
        <patternFill>
          <bgColor rgb="FFFFFF99"/>
        </patternFill>
      </fill>
    </dxf>
    <dxf>
      <font>
        <color theme="7" tint="-0.499984740745262"/>
      </font>
      <fill>
        <patternFill>
          <bgColor theme="7" tint="0.79998168889431442"/>
        </patternFill>
      </fill>
    </dxf>
    <dxf>
      <fill>
        <patternFill>
          <bgColor rgb="FF92D050"/>
        </patternFill>
      </fill>
    </dxf>
    <dxf>
      <font>
        <color auto="1"/>
      </font>
      <fill>
        <patternFill>
          <bgColor rgb="FF92D05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Reports!$L$30</c:f>
          <c:strCache>
            <c:ptCount val="1"/>
            <c:pt idx="0">
              <c:v>Budget Position of 0 0</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Budget!$C$5</c:f>
              <c:strCache>
                <c:ptCount val="1"/>
                <c:pt idx="0">
                  <c:v>Monthly Projected Budget</c:v>
                </c:pt>
              </c:strCache>
            </c:strRef>
          </c:tx>
          <c:spPr>
            <a:solidFill>
              <a:schemeClr val="accent4">
                <a:lumMod val="60000"/>
                <a:lumOff val="40000"/>
              </a:schemeClr>
            </a:solidFill>
            <a:ln>
              <a:noFill/>
            </a:ln>
            <a:effectLst/>
          </c:spPr>
          <c:invertIfNegative val="0"/>
          <c:cat>
            <c:numRef>
              <c:f>Budget!$B$6:$B$89</c:f>
              <c:numCache>
                <c:formatCode>m/d/yy</c:formatCode>
                <c:ptCount val="84"/>
                <c:pt idx="0">
                  <c:v>31</c:v>
                </c:pt>
                <c:pt idx="1">
                  <c:v>60</c:v>
                </c:pt>
                <c:pt idx="2">
                  <c:v>91</c:v>
                </c:pt>
                <c:pt idx="3">
                  <c:v>121</c:v>
                </c:pt>
                <c:pt idx="4">
                  <c:v>152</c:v>
                </c:pt>
                <c:pt idx="5">
                  <c:v>182</c:v>
                </c:pt>
                <c:pt idx="6">
                  <c:v>213</c:v>
                </c:pt>
                <c:pt idx="7">
                  <c:v>244</c:v>
                </c:pt>
                <c:pt idx="8">
                  <c:v>274</c:v>
                </c:pt>
                <c:pt idx="9">
                  <c:v>305</c:v>
                </c:pt>
                <c:pt idx="10">
                  <c:v>335</c:v>
                </c:pt>
                <c:pt idx="11">
                  <c:v>366</c:v>
                </c:pt>
                <c:pt idx="12">
                  <c:v>397</c:v>
                </c:pt>
                <c:pt idx="13">
                  <c:v>425</c:v>
                </c:pt>
                <c:pt idx="14">
                  <c:v>456</c:v>
                </c:pt>
                <c:pt idx="15">
                  <c:v>486</c:v>
                </c:pt>
                <c:pt idx="16">
                  <c:v>517</c:v>
                </c:pt>
                <c:pt idx="17">
                  <c:v>547</c:v>
                </c:pt>
                <c:pt idx="18">
                  <c:v>578</c:v>
                </c:pt>
                <c:pt idx="19">
                  <c:v>609</c:v>
                </c:pt>
                <c:pt idx="20">
                  <c:v>639</c:v>
                </c:pt>
                <c:pt idx="21">
                  <c:v>670</c:v>
                </c:pt>
                <c:pt idx="22">
                  <c:v>700</c:v>
                </c:pt>
                <c:pt idx="23">
                  <c:v>731</c:v>
                </c:pt>
                <c:pt idx="24">
                  <c:v>762</c:v>
                </c:pt>
                <c:pt idx="25">
                  <c:v>790</c:v>
                </c:pt>
                <c:pt idx="26">
                  <c:v>821</c:v>
                </c:pt>
                <c:pt idx="27">
                  <c:v>851</c:v>
                </c:pt>
                <c:pt idx="28">
                  <c:v>882</c:v>
                </c:pt>
                <c:pt idx="29">
                  <c:v>912</c:v>
                </c:pt>
                <c:pt idx="30">
                  <c:v>943</c:v>
                </c:pt>
                <c:pt idx="31">
                  <c:v>974</c:v>
                </c:pt>
                <c:pt idx="32">
                  <c:v>1004</c:v>
                </c:pt>
                <c:pt idx="33">
                  <c:v>1035</c:v>
                </c:pt>
                <c:pt idx="34">
                  <c:v>1065</c:v>
                </c:pt>
                <c:pt idx="35">
                  <c:v>1096</c:v>
                </c:pt>
                <c:pt idx="36">
                  <c:v>1127</c:v>
                </c:pt>
                <c:pt idx="37">
                  <c:v>1155</c:v>
                </c:pt>
                <c:pt idx="38">
                  <c:v>1186</c:v>
                </c:pt>
                <c:pt idx="39">
                  <c:v>1216</c:v>
                </c:pt>
                <c:pt idx="40">
                  <c:v>1247</c:v>
                </c:pt>
                <c:pt idx="41">
                  <c:v>1277</c:v>
                </c:pt>
                <c:pt idx="42">
                  <c:v>1308</c:v>
                </c:pt>
                <c:pt idx="43">
                  <c:v>1339</c:v>
                </c:pt>
                <c:pt idx="44">
                  <c:v>1369</c:v>
                </c:pt>
                <c:pt idx="45">
                  <c:v>1400</c:v>
                </c:pt>
                <c:pt idx="46">
                  <c:v>1430</c:v>
                </c:pt>
                <c:pt idx="47">
                  <c:v>1461</c:v>
                </c:pt>
                <c:pt idx="48">
                  <c:v>1492</c:v>
                </c:pt>
                <c:pt idx="49">
                  <c:v>1521</c:v>
                </c:pt>
                <c:pt idx="50">
                  <c:v>1552</c:v>
                </c:pt>
                <c:pt idx="51">
                  <c:v>1582</c:v>
                </c:pt>
                <c:pt idx="52">
                  <c:v>1613</c:v>
                </c:pt>
                <c:pt idx="53">
                  <c:v>1643</c:v>
                </c:pt>
                <c:pt idx="54">
                  <c:v>1674</c:v>
                </c:pt>
                <c:pt idx="55">
                  <c:v>1705</c:v>
                </c:pt>
                <c:pt idx="56">
                  <c:v>1735</c:v>
                </c:pt>
                <c:pt idx="57">
                  <c:v>1766</c:v>
                </c:pt>
                <c:pt idx="58">
                  <c:v>1796</c:v>
                </c:pt>
                <c:pt idx="59">
                  <c:v>1827</c:v>
                </c:pt>
                <c:pt idx="60">
                  <c:v>1858</c:v>
                </c:pt>
                <c:pt idx="61">
                  <c:v>1886</c:v>
                </c:pt>
                <c:pt idx="62">
                  <c:v>1917</c:v>
                </c:pt>
                <c:pt idx="63">
                  <c:v>1947</c:v>
                </c:pt>
                <c:pt idx="64">
                  <c:v>1978</c:v>
                </c:pt>
                <c:pt idx="65">
                  <c:v>2008</c:v>
                </c:pt>
                <c:pt idx="66">
                  <c:v>2039</c:v>
                </c:pt>
                <c:pt idx="67">
                  <c:v>2070</c:v>
                </c:pt>
                <c:pt idx="68">
                  <c:v>2100</c:v>
                </c:pt>
                <c:pt idx="69">
                  <c:v>2131</c:v>
                </c:pt>
                <c:pt idx="70">
                  <c:v>2161</c:v>
                </c:pt>
                <c:pt idx="71">
                  <c:v>2192</c:v>
                </c:pt>
                <c:pt idx="72">
                  <c:v>2223</c:v>
                </c:pt>
                <c:pt idx="73">
                  <c:v>2251</c:v>
                </c:pt>
                <c:pt idx="74">
                  <c:v>2282</c:v>
                </c:pt>
                <c:pt idx="75">
                  <c:v>2312</c:v>
                </c:pt>
                <c:pt idx="76">
                  <c:v>2343</c:v>
                </c:pt>
                <c:pt idx="77">
                  <c:v>2373</c:v>
                </c:pt>
                <c:pt idx="78">
                  <c:v>2404</c:v>
                </c:pt>
                <c:pt idx="79">
                  <c:v>2435</c:v>
                </c:pt>
                <c:pt idx="80">
                  <c:v>2465</c:v>
                </c:pt>
                <c:pt idx="81">
                  <c:v>2496</c:v>
                </c:pt>
                <c:pt idx="82">
                  <c:v>2526</c:v>
                </c:pt>
                <c:pt idx="83">
                  <c:v>2557</c:v>
                </c:pt>
              </c:numCache>
            </c:numRef>
          </c:cat>
          <c:val>
            <c:numRef>
              <c:f>Budget!$C$6:$C$89</c:f>
              <c:numCache>
                <c:formatCode>0.00</c:formatCode>
                <c:ptCount val="8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numCache>
            </c:numRef>
          </c:val>
          <c:extLst>
            <c:ext xmlns:c16="http://schemas.microsoft.com/office/drawing/2014/chart" uri="{C3380CC4-5D6E-409C-BE32-E72D297353CC}">
              <c16:uniqueId val="{00000000-E553-478D-9C9A-3C4285D1A647}"/>
            </c:ext>
          </c:extLst>
        </c:ser>
        <c:ser>
          <c:idx val="2"/>
          <c:order val="2"/>
          <c:tx>
            <c:strRef>
              <c:f>Budget!$E$5</c:f>
              <c:strCache>
                <c:ptCount val="1"/>
                <c:pt idx="0">
                  <c:v>Actual Month Expense</c:v>
                </c:pt>
              </c:strCache>
            </c:strRef>
          </c:tx>
          <c:spPr>
            <a:solidFill>
              <a:srgbClr val="FF0000"/>
            </a:solidFill>
            <a:ln>
              <a:noFill/>
            </a:ln>
            <a:effectLst/>
          </c:spPr>
          <c:invertIfNegative val="0"/>
          <c:cat>
            <c:numRef>
              <c:f>Budget!$B$6:$B$89</c:f>
              <c:numCache>
                <c:formatCode>m/d/yy</c:formatCode>
                <c:ptCount val="84"/>
                <c:pt idx="0">
                  <c:v>31</c:v>
                </c:pt>
                <c:pt idx="1">
                  <c:v>60</c:v>
                </c:pt>
                <c:pt idx="2">
                  <c:v>91</c:v>
                </c:pt>
                <c:pt idx="3">
                  <c:v>121</c:v>
                </c:pt>
                <c:pt idx="4">
                  <c:v>152</c:v>
                </c:pt>
                <c:pt idx="5">
                  <c:v>182</c:v>
                </c:pt>
                <c:pt idx="6">
                  <c:v>213</c:v>
                </c:pt>
                <c:pt idx="7">
                  <c:v>244</c:v>
                </c:pt>
                <c:pt idx="8">
                  <c:v>274</c:v>
                </c:pt>
                <c:pt idx="9">
                  <c:v>305</c:v>
                </c:pt>
                <c:pt idx="10">
                  <c:v>335</c:v>
                </c:pt>
                <c:pt idx="11">
                  <c:v>366</c:v>
                </c:pt>
                <c:pt idx="12">
                  <c:v>397</c:v>
                </c:pt>
                <c:pt idx="13">
                  <c:v>425</c:v>
                </c:pt>
                <c:pt idx="14">
                  <c:v>456</c:v>
                </c:pt>
                <c:pt idx="15">
                  <c:v>486</c:v>
                </c:pt>
                <c:pt idx="16">
                  <c:v>517</c:v>
                </c:pt>
                <c:pt idx="17">
                  <c:v>547</c:v>
                </c:pt>
                <c:pt idx="18">
                  <c:v>578</c:v>
                </c:pt>
                <c:pt idx="19">
                  <c:v>609</c:v>
                </c:pt>
                <c:pt idx="20">
                  <c:v>639</c:v>
                </c:pt>
                <c:pt idx="21">
                  <c:v>670</c:v>
                </c:pt>
                <c:pt idx="22">
                  <c:v>700</c:v>
                </c:pt>
                <c:pt idx="23">
                  <c:v>731</c:v>
                </c:pt>
                <c:pt idx="24">
                  <c:v>762</c:v>
                </c:pt>
                <c:pt idx="25">
                  <c:v>790</c:v>
                </c:pt>
                <c:pt idx="26">
                  <c:v>821</c:v>
                </c:pt>
                <c:pt idx="27">
                  <c:v>851</c:v>
                </c:pt>
                <c:pt idx="28">
                  <c:v>882</c:v>
                </c:pt>
                <c:pt idx="29">
                  <c:v>912</c:v>
                </c:pt>
                <c:pt idx="30">
                  <c:v>943</c:v>
                </c:pt>
                <c:pt idx="31">
                  <c:v>974</c:v>
                </c:pt>
                <c:pt idx="32">
                  <c:v>1004</c:v>
                </c:pt>
                <c:pt idx="33">
                  <c:v>1035</c:v>
                </c:pt>
                <c:pt idx="34">
                  <c:v>1065</c:v>
                </c:pt>
                <c:pt idx="35">
                  <c:v>1096</c:v>
                </c:pt>
                <c:pt idx="36">
                  <c:v>1127</c:v>
                </c:pt>
                <c:pt idx="37">
                  <c:v>1155</c:v>
                </c:pt>
                <c:pt idx="38">
                  <c:v>1186</c:v>
                </c:pt>
                <c:pt idx="39">
                  <c:v>1216</c:v>
                </c:pt>
                <c:pt idx="40">
                  <c:v>1247</c:v>
                </c:pt>
                <c:pt idx="41">
                  <c:v>1277</c:v>
                </c:pt>
                <c:pt idx="42">
                  <c:v>1308</c:v>
                </c:pt>
                <c:pt idx="43">
                  <c:v>1339</c:v>
                </c:pt>
                <c:pt idx="44">
                  <c:v>1369</c:v>
                </c:pt>
                <c:pt idx="45">
                  <c:v>1400</c:v>
                </c:pt>
                <c:pt idx="46">
                  <c:v>1430</c:v>
                </c:pt>
                <c:pt idx="47">
                  <c:v>1461</c:v>
                </c:pt>
                <c:pt idx="48">
                  <c:v>1492</c:v>
                </c:pt>
                <c:pt idx="49">
                  <c:v>1521</c:v>
                </c:pt>
                <c:pt idx="50">
                  <c:v>1552</c:v>
                </c:pt>
                <c:pt idx="51">
                  <c:v>1582</c:v>
                </c:pt>
                <c:pt idx="52">
                  <c:v>1613</c:v>
                </c:pt>
                <c:pt idx="53">
                  <c:v>1643</c:v>
                </c:pt>
                <c:pt idx="54">
                  <c:v>1674</c:v>
                </c:pt>
                <c:pt idx="55">
                  <c:v>1705</c:v>
                </c:pt>
                <c:pt idx="56">
                  <c:v>1735</c:v>
                </c:pt>
                <c:pt idx="57">
                  <c:v>1766</c:v>
                </c:pt>
                <c:pt idx="58">
                  <c:v>1796</c:v>
                </c:pt>
                <c:pt idx="59">
                  <c:v>1827</c:v>
                </c:pt>
                <c:pt idx="60">
                  <c:v>1858</c:v>
                </c:pt>
                <c:pt idx="61">
                  <c:v>1886</c:v>
                </c:pt>
                <c:pt idx="62">
                  <c:v>1917</c:v>
                </c:pt>
                <c:pt idx="63">
                  <c:v>1947</c:v>
                </c:pt>
                <c:pt idx="64">
                  <c:v>1978</c:v>
                </c:pt>
                <c:pt idx="65">
                  <c:v>2008</c:v>
                </c:pt>
                <c:pt idx="66">
                  <c:v>2039</c:v>
                </c:pt>
                <c:pt idx="67">
                  <c:v>2070</c:v>
                </c:pt>
                <c:pt idx="68">
                  <c:v>2100</c:v>
                </c:pt>
                <c:pt idx="69">
                  <c:v>2131</c:v>
                </c:pt>
                <c:pt idx="70">
                  <c:v>2161</c:v>
                </c:pt>
                <c:pt idx="71">
                  <c:v>2192</c:v>
                </c:pt>
                <c:pt idx="72">
                  <c:v>2223</c:v>
                </c:pt>
                <c:pt idx="73">
                  <c:v>2251</c:v>
                </c:pt>
                <c:pt idx="74">
                  <c:v>2282</c:v>
                </c:pt>
                <c:pt idx="75">
                  <c:v>2312</c:v>
                </c:pt>
                <c:pt idx="76">
                  <c:v>2343</c:v>
                </c:pt>
                <c:pt idx="77">
                  <c:v>2373</c:v>
                </c:pt>
                <c:pt idx="78">
                  <c:v>2404</c:v>
                </c:pt>
                <c:pt idx="79">
                  <c:v>2435</c:v>
                </c:pt>
                <c:pt idx="80">
                  <c:v>2465</c:v>
                </c:pt>
                <c:pt idx="81">
                  <c:v>2496</c:v>
                </c:pt>
                <c:pt idx="82">
                  <c:v>2526</c:v>
                </c:pt>
                <c:pt idx="83">
                  <c:v>2557</c:v>
                </c:pt>
              </c:numCache>
            </c:numRef>
          </c:cat>
          <c:val>
            <c:numRef>
              <c:f>Budget!$E$6:$E$89</c:f>
              <c:numCache>
                <c:formatCode>0.00</c:formatCode>
                <c:ptCount val="8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numCache>
            </c:numRef>
          </c:val>
          <c:extLst>
            <c:ext xmlns:c16="http://schemas.microsoft.com/office/drawing/2014/chart" uri="{C3380CC4-5D6E-409C-BE32-E72D297353CC}">
              <c16:uniqueId val="{00000001-E553-478D-9C9A-3C4285D1A647}"/>
            </c:ext>
          </c:extLst>
        </c:ser>
        <c:dLbls>
          <c:showLegendKey val="0"/>
          <c:showVal val="0"/>
          <c:showCatName val="0"/>
          <c:showSerName val="0"/>
          <c:showPercent val="0"/>
          <c:showBubbleSize val="0"/>
        </c:dLbls>
        <c:gapWidth val="219"/>
        <c:overlap val="-27"/>
        <c:axId val="437625800"/>
        <c:axId val="437624160"/>
      </c:barChart>
      <c:lineChart>
        <c:grouping val="standard"/>
        <c:varyColors val="0"/>
        <c:ser>
          <c:idx val="1"/>
          <c:order val="1"/>
          <c:tx>
            <c:strRef>
              <c:f>Budget!$D$5</c:f>
              <c:strCache>
                <c:ptCount val="1"/>
                <c:pt idx="0">
                  <c:v>Cummulative Projected Budget </c:v>
                </c:pt>
              </c:strCache>
            </c:strRef>
          </c:tx>
          <c:spPr>
            <a:ln w="28575" cap="rnd">
              <a:solidFill>
                <a:schemeClr val="accent4">
                  <a:lumMod val="60000"/>
                  <a:lumOff val="40000"/>
                </a:schemeClr>
              </a:solidFill>
              <a:round/>
            </a:ln>
            <a:effectLst/>
          </c:spPr>
          <c:marker>
            <c:symbol val="none"/>
          </c:marker>
          <c:cat>
            <c:numRef>
              <c:f>Budget!$B$6:$B$89</c:f>
              <c:numCache>
                <c:formatCode>m/d/yy</c:formatCode>
                <c:ptCount val="84"/>
                <c:pt idx="0">
                  <c:v>31</c:v>
                </c:pt>
                <c:pt idx="1">
                  <c:v>60</c:v>
                </c:pt>
                <c:pt idx="2">
                  <c:v>91</c:v>
                </c:pt>
                <c:pt idx="3">
                  <c:v>121</c:v>
                </c:pt>
                <c:pt idx="4">
                  <c:v>152</c:v>
                </c:pt>
                <c:pt idx="5">
                  <c:v>182</c:v>
                </c:pt>
                <c:pt idx="6">
                  <c:v>213</c:v>
                </c:pt>
                <c:pt idx="7">
                  <c:v>244</c:v>
                </c:pt>
                <c:pt idx="8">
                  <c:v>274</c:v>
                </c:pt>
                <c:pt idx="9">
                  <c:v>305</c:v>
                </c:pt>
                <c:pt idx="10">
                  <c:v>335</c:v>
                </c:pt>
                <c:pt idx="11">
                  <c:v>366</c:v>
                </c:pt>
                <c:pt idx="12">
                  <c:v>397</c:v>
                </c:pt>
                <c:pt idx="13">
                  <c:v>425</c:v>
                </c:pt>
                <c:pt idx="14">
                  <c:v>456</c:v>
                </c:pt>
                <c:pt idx="15">
                  <c:v>486</c:v>
                </c:pt>
                <c:pt idx="16">
                  <c:v>517</c:v>
                </c:pt>
                <c:pt idx="17">
                  <c:v>547</c:v>
                </c:pt>
                <c:pt idx="18">
                  <c:v>578</c:v>
                </c:pt>
                <c:pt idx="19">
                  <c:v>609</c:v>
                </c:pt>
                <c:pt idx="20">
                  <c:v>639</c:v>
                </c:pt>
                <c:pt idx="21">
                  <c:v>670</c:v>
                </c:pt>
                <c:pt idx="22">
                  <c:v>700</c:v>
                </c:pt>
                <c:pt idx="23">
                  <c:v>731</c:v>
                </c:pt>
                <c:pt idx="24">
                  <c:v>762</c:v>
                </c:pt>
                <c:pt idx="25">
                  <c:v>790</c:v>
                </c:pt>
                <c:pt idx="26">
                  <c:v>821</c:v>
                </c:pt>
                <c:pt idx="27">
                  <c:v>851</c:v>
                </c:pt>
                <c:pt idx="28">
                  <c:v>882</c:v>
                </c:pt>
                <c:pt idx="29">
                  <c:v>912</c:v>
                </c:pt>
                <c:pt idx="30">
                  <c:v>943</c:v>
                </c:pt>
                <c:pt idx="31">
                  <c:v>974</c:v>
                </c:pt>
                <c:pt idx="32">
                  <c:v>1004</c:v>
                </c:pt>
                <c:pt idx="33">
                  <c:v>1035</c:v>
                </c:pt>
                <c:pt idx="34">
                  <c:v>1065</c:v>
                </c:pt>
                <c:pt idx="35">
                  <c:v>1096</c:v>
                </c:pt>
                <c:pt idx="36">
                  <c:v>1127</c:v>
                </c:pt>
                <c:pt idx="37">
                  <c:v>1155</c:v>
                </c:pt>
                <c:pt idx="38">
                  <c:v>1186</c:v>
                </c:pt>
                <c:pt idx="39">
                  <c:v>1216</c:v>
                </c:pt>
                <c:pt idx="40">
                  <c:v>1247</c:v>
                </c:pt>
                <c:pt idx="41">
                  <c:v>1277</c:v>
                </c:pt>
                <c:pt idx="42">
                  <c:v>1308</c:v>
                </c:pt>
                <c:pt idx="43">
                  <c:v>1339</c:v>
                </c:pt>
                <c:pt idx="44">
                  <c:v>1369</c:v>
                </c:pt>
                <c:pt idx="45">
                  <c:v>1400</c:v>
                </c:pt>
                <c:pt idx="46">
                  <c:v>1430</c:v>
                </c:pt>
                <c:pt idx="47">
                  <c:v>1461</c:v>
                </c:pt>
                <c:pt idx="48">
                  <c:v>1492</c:v>
                </c:pt>
                <c:pt idx="49">
                  <c:v>1521</c:v>
                </c:pt>
                <c:pt idx="50">
                  <c:v>1552</c:v>
                </c:pt>
                <c:pt idx="51">
                  <c:v>1582</c:v>
                </c:pt>
                <c:pt idx="52">
                  <c:v>1613</c:v>
                </c:pt>
                <c:pt idx="53">
                  <c:v>1643</c:v>
                </c:pt>
                <c:pt idx="54">
                  <c:v>1674</c:v>
                </c:pt>
                <c:pt idx="55">
                  <c:v>1705</c:v>
                </c:pt>
                <c:pt idx="56">
                  <c:v>1735</c:v>
                </c:pt>
                <c:pt idx="57">
                  <c:v>1766</c:v>
                </c:pt>
                <c:pt idx="58">
                  <c:v>1796</c:v>
                </c:pt>
                <c:pt idx="59">
                  <c:v>1827</c:v>
                </c:pt>
                <c:pt idx="60">
                  <c:v>1858</c:v>
                </c:pt>
                <c:pt idx="61">
                  <c:v>1886</c:v>
                </c:pt>
                <c:pt idx="62">
                  <c:v>1917</c:v>
                </c:pt>
                <c:pt idx="63">
                  <c:v>1947</c:v>
                </c:pt>
                <c:pt idx="64">
                  <c:v>1978</c:v>
                </c:pt>
                <c:pt idx="65">
                  <c:v>2008</c:v>
                </c:pt>
                <c:pt idx="66">
                  <c:v>2039</c:v>
                </c:pt>
                <c:pt idx="67">
                  <c:v>2070</c:v>
                </c:pt>
                <c:pt idx="68">
                  <c:v>2100</c:v>
                </c:pt>
                <c:pt idx="69">
                  <c:v>2131</c:v>
                </c:pt>
                <c:pt idx="70">
                  <c:v>2161</c:v>
                </c:pt>
                <c:pt idx="71">
                  <c:v>2192</c:v>
                </c:pt>
                <c:pt idx="72">
                  <c:v>2223</c:v>
                </c:pt>
                <c:pt idx="73">
                  <c:v>2251</c:v>
                </c:pt>
                <c:pt idx="74">
                  <c:v>2282</c:v>
                </c:pt>
                <c:pt idx="75">
                  <c:v>2312</c:v>
                </c:pt>
                <c:pt idx="76">
                  <c:v>2343</c:v>
                </c:pt>
                <c:pt idx="77">
                  <c:v>2373</c:v>
                </c:pt>
                <c:pt idx="78">
                  <c:v>2404</c:v>
                </c:pt>
                <c:pt idx="79">
                  <c:v>2435</c:v>
                </c:pt>
                <c:pt idx="80">
                  <c:v>2465</c:v>
                </c:pt>
                <c:pt idx="81">
                  <c:v>2496</c:v>
                </c:pt>
                <c:pt idx="82">
                  <c:v>2526</c:v>
                </c:pt>
                <c:pt idx="83">
                  <c:v>2557</c:v>
                </c:pt>
              </c:numCache>
            </c:numRef>
          </c:cat>
          <c:val>
            <c:numRef>
              <c:f>Budget!$D$6:$D$89</c:f>
              <c:numCache>
                <c:formatCode>0.00</c:formatCode>
                <c:ptCount val="8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numCache>
            </c:numRef>
          </c:val>
          <c:smooth val="0"/>
          <c:extLst>
            <c:ext xmlns:c16="http://schemas.microsoft.com/office/drawing/2014/chart" uri="{C3380CC4-5D6E-409C-BE32-E72D297353CC}">
              <c16:uniqueId val="{00000002-E553-478D-9C9A-3C4285D1A647}"/>
            </c:ext>
          </c:extLst>
        </c:ser>
        <c:ser>
          <c:idx val="3"/>
          <c:order val="3"/>
          <c:tx>
            <c:strRef>
              <c:f>Budget!$F$5</c:f>
              <c:strCache>
                <c:ptCount val="1"/>
                <c:pt idx="0">
                  <c:v>Cummulative Month Expense</c:v>
                </c:pt>
              </c:strCache>
            </c:strRef>
          </c:tx>
          <c:spPr>
            <a:ln w="12700" cap="rnd">
              <a:solidFill>
                <a:srgbClr val="FF0000"/>
              </a:solidFill>
              <a:round/>
            </a:ln>
            <a:effectLst/>
          </c:spPr>
          <c:marker>
            <c:symbol val="none"/>
          </c:marker>
          <c:cat>
            <c:numRef>
              <c:f>Budget!$B$6:$B$89</c:f>
              <c:numCache>
                <c:formatCode>m/d/yy</c:formatCode>
                <c:ptCount val="84"/>
                <c:pt idx="0">
                  <c:v>31</c:v>
                </c:pt>
                <c:pt idx="1">
                  <c:v>60</c:v>
                </c:pt>
                <c:pt idx="2">
                  <c:v>91</c:v>
                </c:pt>
                <c:pt idx="3">
                  <c:v>121</c:v>
                </c:pt>
                <c:pt idx="4">
                  <c:v>152</c:v>
                </c:pt>
                <c:pt idx="5">
                  <c:v>182</c:v>
                </c:pt>
                <c:pt idx="6">
                  <c:v>213</c:v>
                </c:pt>
                <c:pt idx="7">
                  <c:v>244</c:v>
                </c:pt>
                <c:pt idx="8">
                  <c:v>274</c:v>
                </c:pt>
                <c:pt idx="9">
                  <c:v>305</c:v>
                </c:pt>
                <c:pt idx="10">
                  <c:v>335</c:v>
                </c:pt>
                <c:pt idx="11">
                  <c:v>366</c:v>
                </c:pt>
                <c:pt idx="12">
                  <c:v>397</c:v>
                </c:pt>
                <c:pt idx="13">
                  <c:v>425</c:v>
                </c:pt>
                <c:pt idx="14">
                  <c:v>456</c:v>
                </c:pt>
                <c:pt idx="15">
                  <c:v>486</c:v>
                </c:pt>
                <c:pt idx="16">
                  <c:v>517</c:v>
                </c:pt>
                <c:pt idx="17">
                  <c:v>547</c:v>
                </c:pt>
                <c:pt idx="18">
                  <c:v>578</c:v>
                </c:pt>
                <c:pt idx="19">
                  <c:v>609</c:v>
                </c:pt>
                <c:pt idx="20">
                  <c:v>639</c:v>
                </c:pt>
                <c:pt idx="21">
                  <c:v>670</c:v>
                </c:pt>
                <c:pt idx="22">
                  <c:v>700</c:v>
                </c:pt>
                <c:pt idx="23">
                  <c:v>731</c:v>
                </c:pt>
                <c:pt idx="24">
                  <c:v>762</c:v>
                </c:pt>
                <c:pt idx="25">
                  <c:v>790</c:v>
                </c:pt>
                <c:pt idx="26">
                  <c:v>821</c:v>
                </c:pt>
                <c:pt idx="27">
                  <c:v>851</c:v>
                </c:pt>
                <c:pt idx="28">
                  <c:v>882</c:v>
                </c:pt>
                <c:pt idx="29">
                  <c:v>912</c:v>
                </c:pt>
                <c:pt idx="30">
                  <c:v>943</c:v>
                </c:pt>
                <c:pt idx="31">
                  <c:v>974</c:v>
                </c:pt>
                <c:pt idx="32">
                  <c:v>1004</c:v>
                </c:pt>
                <c:pt idx="33">
                  <c:v>1035</c:v>
                </c:pt>
                <c:pt idx="34">
                  <c:v>1065</c:v>
                </c:pt>
                <c:pt idx="35">
                  <c:v>1096</c:v>
                </c:pt>
                <c:pt idx="36">
                  <c:v>1127</c:v>
                </c:pt>
                <c:pt idx="37">
                  <c:v>1155</c:v>
                </c:pt>
                <c:pt idx="38">
                  <c:v>1186</c:v>
                </c:pt>
                <c:pt idx="39">
                  <c:v>1216</c:v>
                </c:pt>
                <c:pt idx="40">
                  <c:v>1247</c:v>
                </c:pt>
                <c:pt idx="41">
                  <c:v>1277</c:v>
                </c:pt>
                <c:pt idx="42">
                  <c:v>1308</c:v>
                </c:pt>
                <c:pt idx="43">
                  <c:v>1339</c:v>
                </c:pt>
                <c:pt idx="44">
                  <c:v>1369</c:v>
                </c:pt>
                <c:pt idx="45">
                  <c:v>1400</c:v>
                </c:pt>
                <c:pt idx="46">
                  <c:v>1430</c:v>
                </c:pt>
                <c:pt idx="47">
                  <c:v>1461</c:v>
                </c:pt>
                <c:pt idx="48">
                  <c:v>1492</c:v>
                </c:pt>
                <c:pt idx="49">
                  <c:v>1521</c:v>
                </c:pt>
                <c:pt idx="50">
                  <c:v>1552</c:v>
                </c:pt>
                <c:pt idx="51">
                  <c:v>1582</c:v>
                </c:pt>
                <c:pt idx="52">
                  <c:v>1613</c:v>
                </c:pt>
                <c:pt idx="53">
                  <c:v>1643</c:v>
                </c:pt>
                <c:pt idx="54">
                  <c:v>1674</c:v>
                </c:pt>
                <c:pt idx="55">
                  <c:v>1705</c:v>
                </c:pt>
                <c:pt idx="56">
                  <c:v>1735</c:v>
                </c:pt>
                <c:pt idx="57">
                  <c:v>1766</c:v>
                </c:pt>
                <c:pt idx="58">
                  <c:v>1796</c:v>
                </c:pt>
                <c:pt idx="59">
                  <c:v>1827</c:v>
                </c:pt>
                <c:pt idx="60">
                  <c:v>1858</c:v>
                </c:pt>
                <c:pt idx="61">
                  <c:v>1886</c:v>
                </c:pt>
                <c:pt idx="62">
                  <c:v>1917</c:v>
                </c:pt>
                <c:pt idx="63">
                  <c:v>1947</c:v>
                </c:pt>
                <c:pt idx="64">
                  <c:v>1978</c:v>
                </c:pt>
                <c:pt idx="65">
                  <c:v>2008</c:v>
                </c:pt>
                <c:pt idx="66">
                  <c:v>2039</c:v>
                </c:pt>
                <c:pt idx="67">
                  <c:v>2070</c:v>
                </c:pt>
                <c:pt idx="68">
                  <c:v>2100</c:v>
                </c:pt>
                <c:pt idx="69">
                  <c:v>2131</c:v>
                </c:pt>
                <c:pt idx="70">
                  <c:v>2161</c:v>
                </c:pt>
                <c:pt idx="71">
                  <c:v>2192</c:v>
                </c:pt>
                <c:pt idx="72">
                  <c:v>2223</c:v>
                </c:pt>
                <c:pt idx="73">
                  <c:v>2251</c:v>
                </c:pt>
                <c:pt idx="74">
                  <c:v>2282</c:v>
                </c:pt>
                <c:pt idx="75">
                  <c:v>2312</c:v>
                </c:pt>
                <c:pt idx="76">
                  <c:v>2343</c:v>
                </c:pt>
                <c:pt idx="77">
                  <c:v>2373</c:v>
                </c:pt>
                <c:pt idx="78">
                  <c:v>2404</c:v>
                </c:pt>
                <c:pt idx="79">
                  <c:v>2435</c:v>
                </c:pt>
                <c:pt idx="80">
                  <c:v>2465</c:v>
                </c:pt>
                <c:pt idx="81">
                  <c:v>2496</c:v>
                </c:pt>
                <c:pt idx="82">
                  <c:v>2526</c:v>
                </c:pt>
                <c:pt idx="83">
                  <c:v>2557</c:v>
                </c:pt>
              </c:numCache>
            </c:numRef>
          </c:cat>
          <c:val>
            <c:numRef>
              <c:f>Budget!$F$6:$F$89</c:f>
              <c:numCache>
                <c:formatCode>0.00</c:formatCode>
                <c:ptCount val="8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numCache>
            </c:numRef>
          </c:val>
          <c:smooth val="0"/>
          <c:extLst>
            <c:ext xmlns:c16="http://schemas.microsoft.com/office/drawing/2014/chart" uri="{C3380CC4-5D6E-409C-BE32-E72D297353CC}">
              <c16:uniqueId val="{00000003-E553-478D-9C9A-3C4285D1A647}"/>
            </c:ext>
          </c:extLst>
        </c:ser>
        <c:dLbls>
          <c:showLegendKey val="0"/>
          <c:showVal val="0"/>
          <c:showCatName val="0"/>
          <c:showSerName val="0"/>
          <c:showPercent val="0"/>
          <c:showBubbleSize val="0"/>
        </c:dLbls>
        <c:marker val="1"/>
        <c:smooth val="0"/>
        <c:axId val="812543584"/>
        <c:axId val="812543256"/>
      </c:lineChart>
      <c:dateAx>
        <c:axId val="437625800"/>
        <c:scaling>
          <c:orientation val="minMax"/>
        </c:scaling>
        <c:delete val="0"/>
        <c:axPos val="b"/>
        <c:numFmt formatCode="m/d/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37624160"/>
        <c:crosses val="autoZero"/>
        <c:auto val="1"/>
        <c:lblOffset val="100"/>
        <c:baseTimeUnit val="months"/>
      </c:dateAx>
      <c:valAx>
        <c:axId val="437624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Monthly CHF</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37625800"/>
        <c:crosses val="autoZero"/>
        <c:crossBetween val="between"/>
      </c:valAx>
      <c:valAx>
        <c:axId val="81254325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Cummulative CHF</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2543584"/>
        <c:crosses val="max"/>
        <c:crossBetween val="between"/>
      </c:valAx>
      <c:dateAx>
        <c:axId val="812543584"/>
        <c:scaling>
          <c:orientation val="minMax"/>
        </c:scaling>
        <c:delete val="1"/>
        <c:axPos val="b"/>
        <c:numFmt formatCode="m/d/yy" sourceLinked="1"/>
        <c:majorTickMark val="out"/>
        <c:minorTickMark val="none"/>
        <c:tickLblPos val="nextTo"/>
        <c:crossAx val="812543256"/>
        <c:crosses val="autoZero"/>
        <c:auto val="1"/>
        <c:lblOffset val="100"/>
        <c:baseTimeUnit val="months"/>
      </c:date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11</xdr:col>
      <xdr:colOff>32023</xdr:colOff>
      <xdr:row>35</xdr:row>
      <xdr:rowOff>27599</xdr:rowOff>
    </xdr:from>
    <xdr:to>
      <xdr:col>19</xdr:col>
      <xdr:colOff>116632</xdr:colOff>
      <xdr:row>56</xdr:row>
      <xdr:rowOff>84235</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32398</xdr:colOff>
      <xdr:row>0</xdr:row>
      <xdr:rowOff>32399</xdr:rowOff>
    </xdr:from>
    <xdr:to>
      <xdr:col>1</xdr:col>
      <xdr:colOff>3880699</xdr:colOff>
      <xdr:row>5</xdr:row>
      <xdr:rowOff>81125</xdr:rowOff>
    </xdr:to>
    <xdr:pic>
      <xdr:nvPicPr>
        <xdr:cNvPr id="3" name="Grafik 3">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98" y="32399"/>
          <a:ext cx="4010291" cy="923471"/>
        </a:xfrm>
        <a:prstGeom prst="rect">
          <a:avLst/>
        </a:prstGeom>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14781</xdr:colOff>
      <xdr:row>1</xdr:row>
      <xdr:rowOff>51699</xdr:rowOff>
    </xdr:from>
    <xdr:to>
      <xdr:col>23</xdr:col>
      <xdr:colOff>1</xdr:colOff>
      <xdr:row>5</xdr:row>
      <xdr:rowOff>183901</xdr:rowOff>
    </xdr:to>
    <xdr:pic>
      <xdr:nvPicPr>
        <xdr:cNvPr id="4" name="Picture 3">
          <a:extLst>
            <a:ext uri="{FF2B5EF4-FFF2-40B4-BE49-F238E27FC236}">
              <a16:creationId xmlns:a16="http://schemas.microsoft.com/office/drawing/2014/main" id="{00000000-0008-0000-0400-000004000000}"/>
            </a:ext>
          </a:extLst>
        </xdr:cNvPr>
        <xdr:cNvPicPr preferRelativeResize="0">
          <a:picLocks noChangeAspect="1"/>
        </xdr:cNvPicPr>
      </xdr:nvPicPr>
      <xdr:blipFill>
        <a:blip xmlns:r="http://schemas.openxmlformats.org/officeDocument/2006/relationships" r:embed="rId1"/>
        <a:stretch>
          <a:fillRect/>
        </a:stretch>
      </xdr:blipFill>
      <xdr:spPr>
        <a:xfrm>
          <a:off x="59083" y="73850"/>
          <a:ext cx="3950278" cy="9296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32398</xdr:colOff>
      <xdr:row>0</xdr:row>
      <xdr:rowOff>32399</xdr:rowOff>
    </xdr:from>
    <xdr:to>
      <xdr:col>1</xdr:col>
      <xdr:colOff>3880699</xdr:colOff>
      <xdr:row>5</xdr:row>
      <xdr:rowOff>81125</xdr:rowOff>
    </xdr:to>
    <xdr:pic>
      <xdr:nvPicPr>
        <xdr:cNvPr id="2" name="Grafik 3">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98" y="32399"/>
          <a:ext cx="4007051" cy="937726"/>
        </a:xfrm>
        <a:prstGeom prst="rect">
          <a:avLst/>
        </a:prstGeom>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57150</xdr:colOff>
      <xdr:row>1</xdr:row>
      <xdr:rowOff>38100</xdr:rowOff>
    </xdr:from>
    <xdr:to>
      <xdr:col>23</xdr:col>
      <xdr:colOff>102178</xdr:colOff>
      <xdr:row>5</xdr:row>
      <xdr:rowOff>180344</xdr:rowOff>
    </xdr:to>
    <xdr:pic>
      <xdr:nvPicPr>
        <xdr:cNvPr id="3" name="Picture 2">
          <a:extLst>
            <a:ext uri="{FF2B5EF4-FFF2-40B4-BE49-F238E27FC236}">
              <a16:creationId xmlns:a16="http://schemas.microsoft.com/office/drawing/2014/main" id="{00000000-0008-0000-0600-000003000000}"/>
            </a:ext>
          </a:extLst>
        </xdr:cNvPr>
        <xdr:cNvPicPr preferRelativeResize="0">
          <a:picLocks noChangeAspect="1"/>
        </xdr:cNvPicPr>
      </xdr:nvPicPr>
      <xdr:blipFill>
        <a:blip xmlns:r="http://schemas.openxmlformats.org/officeDocument/2006/relationships" r:embed="rId1"/>
        <a:stretch>
          <a:fillRect/>
        </a:stretch>
      </xdr:blipFill>
      <xdr:spPr>
        <a:xfrm>
          <a:off x="101600" y="63500"/>
          <a:ext cx="3950278" cy="9296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31750</xdr:colOff>
      <xdr:row>1</xdr:row>
      <xdr:rowOff>31750</xdr:rowOff>
    </xdr:from>
    <xdr:to>
      <xdr:col>22</xdr:col>
      <xdr:colOff>184728</xdr:colOff>
      <xdr:row>5</xdr:row>
      <xdr:rowOff>173994</xdr:rowOff>
    </xdr:to>
    <xdr:pic>
      <xdr:nvPicPr>
        <xdr:cNvPr id="3" name="Picture 2">
          <a:extLst>
            <a:ext uri="{FF2B5EF4-FFF2-40B4-BE49-F238E27FC236}">
              <a16:creationId xmlns:a16="http://schemas.microsoft.com/office/drawing/2014/main" id="{00000000-0008-0000-0700-000003000000}"/>
            </a:ext>
          </a:extLst>
        </xdr:cNvPr>
        <xdr:cNvPicPr preferRelativeResize="0">
          <a:picLocks noChangeAspect="1"/>
        </xdr:cNvPicPr>
      </xdr:nvPicPr>
      <xdr:blipFill>
        <a:blip xmlns:r="http://schemas.openxmlformats.org/officeDocument/2006/relationships" r:embed="rId1"/>
        <a:stretch>
          <a:fillRect/>
        </a:stretch>
      </xdr:blipFill>
      <xdr:spPr>
        <a:xfrm>
          <a:off x="31750" y="57150"/>
          <a:ext cx="3950278" cy="929644"/>
        </a:xfrm>
        <a:prstGeom prst="rect">
          <a:avLst/>
        </a:prstGeom>
      </xdr:spPr>
    </xdr:pic>
    <xdr:clientData/>
  </xdr:twoCellAnchor>
</xdr:wsDr>
</file>

<file path=xl/theme/theme1.xml><?xml version="1.0" encoding="utf-8"?>
<a:theme xmlns:a="http://schemas.openxmlformats.org/drawingml/2006/main" name="BHZ">
  <a:themeElements>
    <a:clrScheme name="BHZ">
      <a:dk1>
        <a:srgbClr val="000000"/>
      </a:dk1>
      <a:lt1>
        <a:srgbClr val="FFFFFF"/>
      </a:lt1>
      <a:dk2>
        <a:srgbClr val="B46EAF"/>
      </a:dk2>
      <a:lt2>
        <a:srgbClr val="965096"/>
      </a:lt2>
      <a:accent1>
        <a:srgbClr val="82C3EB"/>
      </a:accent1>
      <a:accent2>
        <a:srgbClr val="50AAE1"/>
      </a:accent2>
      <a:accent3>
        <a:srgbClr val="A0CD5F"/>
      </a:accent3>
      <a:accent4>
        <a:srgbClr val="6EB946"/>
      </a:accent4>
      <a:accent5>
        <a:srgbClr val="F5A04B"/>
      </a:accent5>
      <a:accent6>
        <a:srgbClr val="EB6932"/>
      </a:accent6>
      <a:hlink>
        <a:srgbClr val="50AAE1"/>
      </a:hlink>
      <a:folHlink>
        <a:srgbClr val="327DAA"/>
      </a:folHlink>
    </a:clrScheme>
    <a:fontScheme name="BHZ">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sz="1000" smtClean="0"/>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none" rtlCol="0">
        <a:spAutoFit/>
      </a:bodyPr>
      <a:lstStyle>
        <a:defPPr>
          <a:defRPr sz="1000" smtClean="0"/>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H147"/>
  <sheetViews>
    <sheetView workbookViewId="0">
      <pane ySplit="5" topLeftCell="A68" activePane="bottomLeft" state="frozen"/>
      <selection activeCell="I75" sqref="I75"/>
      <selection pane="bottomLeft" activeCell="I71" sqref="I71"/>
    </sheetView>
  </sheetViews>
  <sheetFormatPr baseColWidth="10" defaultColWidth="8.6640625" defaultRowHeight="14" x14ac:dyDescent="0.15"/>
  <cols>
    <col min="2" max="2" width="9.6640625" bestFit="1" customWidth="1"/>
    <col min="3" max="6" width="11.33203125" customWidth="1"/>
    <col min="8" max="8" width="9.6640625" bestFit="1" customWidth="1"/>
  </cols>
  <sheetData>
    <row r="1" spans="2:34" x14ac:dyDescent="0.15">
      <c r="B1" s="224" t="s">
        <v>387</v>
      </c>
      <c r="C1" s="224"/>
      <c r="D1" s="224"/>
      <c r="E1" s="224"/>
      <c r="F1" s="224"/>
    </row>
    <row r="2" spans="2:34" ht="15" thickBot="1" x14ac:dyDescent="0.2">
      <c r="B2" s="224"/>
      <c r="C2" s="224"/>
      <c r="D2" s="224"/>
      <c r="E2" s="224"/>
      <c r="F2" s="224"/>
      <c r="H2" s="225" t="s">
        <v>286</v>
      </c>
      <c r="I2" s="225"/>
      <c r="J2" s="225"/>
    </row>
    <row r="3" spans="2:34" ht="27" customHeight="1" x14ac:dyDescent="0.15">
      <c r="H3" s="222"/>
      <c r="I3" s="133" t="str">
        <f>LEFT(DataVectors!G21,1)&amp;". "&amp;DataVectors!H21</f>
        <v>0. 0</v>
      </c>
      <c r="J3" s="219"/>
      <c r="K3" s="133" t="str">
        <f>LEFT(DataVectors!M21,1)&amp;". "&amp;DataVectors!N21</f>
        <v>0. 0</v>
      </c>
      <c r="L3" s="219"/>
      <c r="M3" s="133" t="str">
        <f>LEFT(DataVectors!S21,1)&amp;". "&amp;DataVectors!T21</f>
        <v>0. 0</v>
      </c>
      <c r="N3" s="219"/>
      <c r="O3" s="133" t="str">
        <f>LEFT(DataVectors!Y21,1)&amp;". "&amp;DataVectors!Z21</f>
        <v>0. 0</v>
      </c>
      <c r="P3" s="219"/>
      <c r="Q3" s="133" t="str">
        <f>LEFT(DataVectors!AE21,1)&amp;". "&amp;DataVectors!AF21</f>
        <v>0. 0</v>
      </c>
      <c r="R3" s="219"/>
      <c r="S3" s="133" t="str">
        <f>LEFT(DataVectors!AK21,1)&amp;". "&amp;DataVectors!AL21</f>
        <v>0. 0</v>
      </c>
      <c r="T3" s="219"/>
      <c r="U3" s="133" t="str">
        <f>LEFT(DataVectors!AQ21,1)&amp;". "&amp;DataVectors!AR21</f>
        <v>0. 0</v>
      </c>
      <c r="V3" s="219"/>
      <c r="W3" s="133" t="str">
        <f>LEFT(DataVectors!AW21,1)&amp;". "&amp;DataVectors!AX21</f>
        <v>0. 0</v>
      </c>
      <c r="X3" s="219"/>
      <c r="Y3" s="133" t="str">
        <f>LEFT(DataVectors!BC21,1)&amp;". "&amp;DataVectors!BD21</f>
        <v>0. 0</v>
      </c>
      <c r="Z3" s="219"/>
      <c r="AA3" s="133" t="str">
        <f>LEFT(DataVectors!BI21,1)&amp;". "&amp;DataVectors!BJ21</f>
        <v>0. 0</v>
      </c>
      <c r="AB3" s="219"/>
      <c r="AC3" s="133" t="str">
        <f>LEFT(DataVectors!BO21,1)&amp;". "&amp;DataVectors!BP21</f>
        <v>0. 0</v>
      </c>
      <c r="AD3" s="219"/>
      <c r="AE3" s="133" t="str">
        <f>LEFT(DataVectors!BU21,1)&amp;". "&amp;DataVectors!BV21</f>
        <v>0. 0</v>
      </c>
      <c r="AF3" s="219"/>
      <c r="AG3" s="133" t="s">
        <v>95</v>
      </c>
      <c r="AH3" s="219"/>
    </row>
    <row r="4" spans="2:34" s="104" customFormat="1" ht="27.5" customHeight="1" thickBot="1" x14ac:dyDescent="0.2">
      <c r="B4" s="221" t="s">
        <v>282</v>
      </c>
      <c r="C4" s="221"/>
      <c r="D4" s="221"/>
      <c r="E4" s="221"/>
      <c r="F4" s="221"/>
      <c r="H4" s="223"/>
      <c r="I4" s="134">
        <f>DataVectors!I21</f>
        <v>0</v>
      </c>
      <c r="J4" s="220"/>
      <c r="K4" s="134">
        <f>DataVectors!O21</f>
        <v>0</v>
      </c>
      <c r="L4" s="220"/>
      <c r="M4" s="134">
        <f>DataVectors!U21</f>
        <v>0</v>
      </c>
      <c r="N4" s="220"/>
      <c r="O4" s="134">
        <f>DataVectors!AA21</f>
        <v>0</v>
      </c>
      <c r="P4" s="220"/>
      <c r="Q4" s="134">
        <f>DataVectors!AG21</f>
        <v>0</v>
      </c>
      <c r="R4" s="220"/>
      <c r="S4" s="134">
        <f>DataVectors!AM21</f>
        <v>0</v>
      </c>
      <c r="T4" s="220"/>
      <c r="U4" s="134">
        <f>DataVectors!AS21</f>
        <v>0</v>
      </c>
      <c r="V4" s="220"/>
      <c r="W4" s="134">
        <f>DataVectors!AY21</f>
        <v>0</v>
      </c>
      <c r="X4" s="220"/>
      <c r="Y4" s="134">
        <f>DataVectors!BE21</f>
        <v>0</v>
      </c>
      <c r="Z4" s="220"/>
      <c r="AA4" s="134">
        <f>DataVectors!BK21</f>
        <v>0</v>
      </c>
      <c r="AB4" s="220"/>
      <c r="AC4" s="134">
        <f>DataVectors!BQ21</f>
        <v>0</v>
      </c>
      <c r="AD4" s="220"/>
      <c r="AE4" s="134">
        <f>DataVectors!BW21</f>
        <v>0</v>
      </c>
      <c r="AF4" s="220"/>
      <c r="AG4" s="134">
        <v>1</v>
      </c>
      <c r="AH4" s="220"/>
    </row>
    <row r="5" spans="2:34" ht="42.5" customHeight="1" thickBot="1" x14ac:dyDescent="0.2">
      <c r="B5" s="127" t="s">
        <v>317</v>
      </c>
      <c r="C5" s="127" t="s">
        <v>318</v>
      </c>
      <c r="D5" s="127" t="s">
        <v>319</v>
      </c>
      <c r="E5" s="127" t="s">
        <v>320</v>
      </c>
      <c r="F5" s="127" t="s">
        <v>321</v>
      </c>
      <c r="H5" s="135" t="s">
        <v>317</v>
      </c>
      <c r="I5" s="136" t="s">
        <v>287</v>
      </c>
      <c r="J5" s="137" t="s">
        <v>288</v>
      </c>
      <c r="K5" s="136" t="s">
        <v>287</v>
      </c>
      <c r="L5" s="137" t="s">
        <v>288</v>
      </c>
      <c r="M5" s="136" t="s">
        <v>287</v>
      </c>
      <c r="N5" s="137" t="s">
        <v>288</v>
      </c>
      <c r="O5" s="136" t="s">
        <v>287</v>
      </c>
      <c r="P5" s="137" t="s">
        <v>288</v>
      </c>
      <c r="Q5" s="136" t="s">
        <v>287</v>
      </c>
      <c r="R5" s="137" t="s">
        <v>288</v>
      </c>
      <c r="S5" s="136" t="s">
        <v>287</v>
      </c>
      <c r="T5" s="137" t="s">
        <v>288</v>
      </c>
      <c r="U5" s="136" t="s">
        <v>287</v>
      </c>
      <c r="V5" s="137" t="s">
        <v>288</v>
      </c>
      <c r="W5" s="136" t="s">
        <v>287</v>
      </c>
      <c r="X5" s="137" t="s">
        <v>288</v>
      </c>
      <c r="Y5" s="136" t="s">
        <v>287</v>
      </c>
      <c r="Z5" s="137" t="s">
        <v>288</v>
      </c>
      <c r="AA5" s="136" t="s">
        <v>287</v>
      </c>
      <c r="AB5" s="137" t="s">
        <v>288</v>
      </c>
      <c r="AC5" s="136" t="s">
        <v>287</v>
      </c>
      <c r="AD5" s="137" t="s">
        <v>288</v>
      </c>
      <c r="AE5" s="136" t="s">
        <v>287</v>
      </c>
      <c r="AF5" s="137" t="s">
        <v>288</v>
      </c>
      <c r="AG5" s="136" t="s">
        <v>322</v>
      </c>
      <c r="AH5" s="137"/>
    </row>
    <row r="6" spans="2:34" x14ac:dyDescent="0.15">
      <c r="B6" s="128">
        <f>DataVectors!F149</f>
        <v>31</v>
      </c>
      <c r="C6" s="211">
        <f>DataVectors!S149</f>
        <v>0</v>
      </c>
      <c r="D6" s="211">
        <f>DataVectors!T149</f>
        <v>0</v>
      </c>
      <c r="E6" s="212">
        <f>J6+L6+N6+P6+R6+T6+V6+X6+Z6+AB6+AD6+AF6+AH6</f>
        <v>0</v>
      </c>
      <c r="F6" s="212">
        <f>E6</f>
        <v>0</v>
      </c>
      <c r="H6" s="138">
        <f>B6</f>
        <v>31</v>
      </c>
      <c r="I6" s="201"/>
      <c r="J6" s="141">
        <f>I6*I$4</f>
        <v>0</v>
      </c>
      <c r="K6" s="201"/>
      <c r="L6" s="141">
        <f>K6*K$4</f>
        <v>0</v>
      </c>
      <c r="M6" s="201"/>
      <c r="N6" s="141">
        <f>M6*M$4</f>
        <v>0</v>
      </c>
      <c r="O6" s="201"/>
      <c r="P6" s="141">
        <f>O6*O$4</f>
        <v>0</v>
      </c>
      <c r="Q6" s="201"/>
      <c r="R6" s="141">
        <f>Q6*Q$4</f>
        <v>0</v>
      </c>
      <c r="S6" s="201"/>
      <c r="T6" s="141">
        <f>S6*S$4</f>
        <v>0</v>
      </c>
      <c r="U6" s="201"/>
      <c r="V6" s="141">
        <f>U6*U$4</f>
        <v>0</v>
      </c>
      <c r="W6" s="201"/>
      <c r="X6" s="141">
        <f>W6*W$4</f>
        <v>0</v>
      </c>
      <c r="Y6" s="201"/>
      <c r="Z6" s="141">
        <f>Y6*Y$4</f>
        <v>0</v>
      </c>
      <c r="AA6" s="201"/>
      <c r="AB6" s="141">
        <f>AA6*AA$4</f>
        <v>0</v>
      </c>
      <c r="AC6" s="201"/>
      <c r="AD6" s="141">
        <f>AC6*AC$4</f>
        <v>0</v>
      </c>
      <c r="AE6" s="201"/>
      <c r="AF6" s="141">
        <f>AE6*AE$4</f>
        <v>0</v>
      </c>
      <c r="AG6" s="201"/>
      <c r="AH6" s="141">
        <f>AG6*AG$4</f>
        <v>0</v>
      </c>
    </row>
    <row r="7" spans="2:34" x14ac:dyDescent="0.15">
      <c r="B7" s="128">
        <f>DataVectors!F150</f>
        <v>60</v>
      </c>
      <c r="C7" s="211">
        <f>DataVectors!S150</f>
        <v>0</v>
      </c>
      <c r="D7" s="211">
        <f>DataVectors!T150</f>
        <v>0</v>
      </c>
      <c r="E7" s="212">
        <f t="shared" ref="E7:E70" si="0">J7+L7+N7+P7+R7+T7+V7+X7+Z7+AB7+AD7+AF7+AH7</f>
        <v>0</v>
      </c>
      <c r="F7" s="212">
        <f>E7+F6</f>
        <v>0</v>
      </c>
      <c r="H7" s="139">
        <f t="shared" ref="H7:H70" si="1">B7</f>
        <v>60</v>
      </c>
      <c r="I7" s="202"/>
      <c r="J7" s="142">
        <f t="shared" ref="J7:J70" si="2">I7*I$4</f>
        <v>0</v>
      </c>
      <c r="K7" s="202"/>
      <c r="L7" s="142">
        <f t="shared" ref="L7:L70" si="3">K7*K$4</f>
        <v>0</v>
      </c>
      <c r="M7" s="202"/>
      <c r="N7" s="142">
        <f t="shared" ref="N7:N70" si="4">M7*M$4</f>
        <v>0</v>
      </c>
      <c r="O7" s="202"/>
      <c r="P7" s="142">
        <f t="shared" ref="P7:P70" si="5">O7*O$4</f>
        <v>0</v>
      </c>
      <c r="Q7" s="202"/>
      <c r="R7" s="142">
        <f t="shared" ref="R7:R70" si="6">Q7*Q$4</f>
        <v>0</v>
      </c>
      <c r="S7" s="202"/>
      <c r="T7" s="142">
        <f t="shared" ref="T7:T70" si="7">S7*S$4</f>
        <v>0</v>
      </c>
      <c r="U7" s="202"/>
      <c r="V7" s="142">
        <f t="shared" ref="V7:V70" si="8">U7*U$4</f>
        <v>0</v>
      </c>
      <c r="W7" s="202"/>
      <c r="X7" s="142">
        <f t="shared" ref="X7:X70" si="9">W7*W$4</f>
        <v>0</v>
      </c>
      <c r="Y7" s="202"/>
      <c r="Z7" s="142">
        <f t="shared" ref="Z7:Z70" si="10">Y7*Y$4</f>
        <v>0</v>
      </c>
      <c r="AA7" s="202"/>
      <c r="AB7" s="142">
        <f t="shared" ref="AB7:AB70" si="11">AA7*AA$4</f>
        <v>0</v>
      </c>
      <c r="AC7" s="202"/>
      <c r="AD7" s="142">
        <f t="shared" ref="AD7:AD70" si="12">AC7*AC$4</f>
        <v>0</v>
      </c>
      <c r="AE7" s="202"/>
      <c r="AF7" s="142">
        <f t="shared" ref="AF7:AF70" si="13">AE7*AE$4</f>
        <v>0</v>
      </c>
      <c r="AG7" s="202"/>
      <c r="AH7" s="142">
        <f t="shared" ref="AH7:AH70" si="14">AG7*AG$4</f>
        <v>0</v>
      </c>
    </row>
    <row r="8" spans="2:34" x14ac:dyDescent="0.15">
      <c r="B8" s="128">
        <f>DataVectors!F151</f>
        <v>91</v>
      </c>
      <c r="C8" s="211">
        <f>DataVectors!S151</f>
        <v>0</v>
      </c>
      <c r="D8" s="211">
        <f>DataVectors!T151</f>
        <v>0</v>
      </c>
      <c r="E8" s="212">
        <f t="shared" si="0"/>
        <v>0</v>
      </c>
      <c r="F8" s="212">
        <f t="shared" ref="F8:F71" si="15">E8+F7</f>
        <v>0</v>
      </c>
      <c r="H8" s="139">
        <f t="shared" si="1"/>
        <v>91</v>
      </c>
      <c r="I8" s="202"/>
      <c r="J8" s="142">
        <f t="shared" si="2"/>
        <v>0</v>
      </c>
      <c r="K8" s="202"/>
      <c r="L8" s="142">
        <f t="shared" si="3"/>
        <v>0</v>
      </c>
      <c r="M8" s="202"/>
      <c r="N8" s="142">
        <f t="shared" si="4"/>
        <v>0</v>
      </c>
      <c r="O8" s="202"/>
      <c r="P8" s="142">
        <f t="shared" si="5"/>
        <v>0</v>
      </c>
      <c r="Q8" s="202"/>
      <c r="R8" s="142">
        <f t="shared" si="6"/>
        <v>0</v>
      </c>
      <c r="S8" s="202"/>
      <c r="T8" s="142">
        <f t="shared" si="7"/>
        <v>0</v>
      </c>
      <c r="U8" s="202"/>
      <c r="V8" s="142">
        <f t="shared" si="8"/>
        <v>0</v>
      </c>
      <c r="W8" s="202"/>
      <c r="X8" s="142">
        <f t="shared" si="9"/>
        <v>0</v>
      </c>
      <c r="Y8" s="202"/>
      <c r="Z8" s="142">
        <f t="shared" si="10"/>
        <v>0</v>
      </c>
      <c r="AA8" s="202"/>
      <c r="AB8" s="142">
        <f t="shared" si="11"/>
        <v>0</v>
      </c>
      <c r="AC8" s="202"/>
      <c r="AD8" s="142">
        <f t="shared" si="12"/>
        <v>0</v>
      </c>
      <c r="AE8" s="202"/>
      <c r="AF8" s="142">
        <f t="shared" si="13"/>
        <v>0</v>
      </c>
      <c r="AG8" s="202"/>
      <c r="AH8" s="142">
        <f t="shared" si="14"/>
        <v>0</v>
      </c>
    </row>
    <row r="9" spans="2:34" x14ac:dyDescent="0.15">
      <c r="B9" s="128">
        <f>DataVectors!F152</f>
        <v>121</v>
      </c>
      <c r="C9" s="211">
        <f>DataVectors!S152</f>
        <v>0</v>
      </c>
      <c r="D9" s="211">
        <f>DataVectors!T152</f>
        <v>0</v>
      </c>
      <c r="E9" s="212">
        <f t="shared" si="0"/>
        <v>0</v>
      </c>
      <c r="F9" s="212">
        <f t="shared" si="15"/>
        <v>0</v>
      </c>
      <c r="H9" s="139">
        <f t="shared" si="1"/>
        <v>121</v>
      </c>
      <c r="I9" s="202"/>
      <c r="J9" s="142">
        <f t="shared" si="2"/>
        <v>0</v>
      </c>
      <c r="K9" s="202"/>
      <c r="L9" s="142">
        <f t="shared" si="3"/>
        <v>0</v>
      </c>
      <c r="M9" s="202"/>
      <c r="N9" s="142">
        <f t="shared" si="4"/>
        <v>0</v>
      </c>
      <c r="O9" s="202"/>
      <c r="P9" s="142">
        <f t="shared" si="5"/>
        <v>0</v>
      </c>
      <c r="Q9" s="202"/>
      <c r="R9" s="142">
        <f t="shared" si="6"/>
        <v>0</v>
      </c>
      <c r="S9" s="202"/>
      <c r="T9" s="142">
        <f t="shared" si="7"/>
        <v>0</v>
      </c>
      <c r="U9" s="202"/>
      <c r="V9" s="142">
        <f t="shared" si="8"/>
        <v>0</v>
      </c>
      <c r="W9" s="202"/>
      <c r="X9" s="142">
        <f t="shared" si="9"/>
        <v>0</v>
      </c>
      <c r="Y9" s="202"/>
      <c r="Z9" s="142">
        <f t="shared" si="10"/>
        <v>0</v>
      </c>
      <c r="AA9" s="202"/>
      <c r="AB9" s="142">
        <f t="shared" si="11"/>
        <v>0</v>
      </c>
      <c r="AC9" s="202"/>
      <c r="AD9" s="142">
        <f t="shared" si="12"/>
        <v>0</v>
      </c>
      <c r="AE9" s="202"/>
      <c r="AF9" s="142">
        <f t="shared" si="13"/>
        <v>0</v>
      </c>
      <c r="AG9" s="202"/>
      <c r="AH9" s="142">
        <f t="shared" si="14"/>
        <v>0</v>
      </c>
    </row>
    <row r="10" spans="2:34" x14ac:dyDescent="0.15">
      <c r="B10" s="128">
        <f>DataVectors!F153</f>
        <v>152</v>
      </c>
      <c r="C10" s="211">
        <f>DataVectors!S153</f>
        <v>0</v>
      </c>
      <c r="D10" s="211">
        <f>DataVectors!T153</f>
        <v>0</v>
      </c>
      <c r="E10" s="212">
        <f t="shared" si="0"/>
        <v>0</v>
      </c>
      <c r="F10" s="212">
        <f t="shared" si="15"/>
        <v>0</v>
      </c>
      <c r="H10" s="139">
        <f t="shared" si="1"/>
        <v>152</v>
      </c>
      <c r="I10" s="202"/>
      <c r="J10" s="142">
        <f t="shared" si="2"/>
        <v>0</v>
      </c>
      <c r="K10" s="202"/>
      <c r="L10" s="142">
        <f t="shared" si="3"/>
        <v>0</v>
      </c>
      <c r="M10" s="202"/>
      <c r="N10" s="142">
        <f t="shared" si="4"/>
        <v>0</v>
      </c>
      <c r="O10" s="202"/>
      <c r="P10" s="142">
        <f t="shared" si="5"/>
        <v>0</v>
      </c>
      <c r="Q10" s="202"/>
      <c r="R10" s="142">
        <f t="shared" si="6"/>
        <v>0</v>
      </c>
      <c r="S10" s="202"/>
      <c r="T10" s="142">
        <f t="shared" si="7"/>
        <v>0</v>
      </c>
      <c r="U10" s="202"/>
      <c r="V10" s="142">
        <f t="shared" si="8"/>
        <v>0</v>
      </c>
      <c r="W10" s="202"/>
      <c r="X10" s="142">
        <f t="shared" si="9"/>
        <v>0</v>
      </c>
      <c r="Y10" s="202"/>
      <c r="Z10" s="142">
        <f t="shared" si="10"/>
        <v>0</v>
      </c>
      <c r="AA10" s="202"/>
      <c r="AB10" s="142">
        <f t="shared" si="11"/>
        <v>0</v>
      </c>
      <c r="AC10" s="202"/>
      <c r="AD10" s="142">
        <f t="shared" si="12"/>
        <v>0</v>
      </c>
      <c r="AE10" s="202"/>
      <c r="AF10" s="142">
        <f t="shared" si="13"/>
        <v>0</v>
      </c>
      <c r="AG10" s="202"/>
      <c r="AH10" s="142">
        <f t="shared" si="14"/>
        <v>0</v>
      </c>
    </row>
    <row r="11" spans="2:34" x14ac:dyDescent="0.15">
      <c r="B11" s="128">
        <f>DataVectors!F154</f>
        <v>182</v>
      </c>
      <c r="C11" s="211">
        <f>DataVectors!S154</f>
        <v>0</v>
      </c>
      <c r="D11" s="211">
        <f>DataVectors!T154</f>
        <v>0</v>
      </c>
      <c r="E11" s="212">
        <f t="shared" si="0"/>
        <v>0</v>
      </c>
      <c r="F11" s="212">
        <f t="shared" si="15"/>
        <v>0</v>
      </c>
      <c r="H11" s="139">
        <f t="shared" si="1"/>
        <v>182</v>
      </c>
      <c r="I11" s="202"/>
      <c r="J11" s="142">
        <f t="shared" si="2"/>
        <v>0</v>
      </c>
      <c r="K11" s="202"/>
      <c r="L11" s="142">
        <f t="shared" si="3"/>
        <v>0</v>
      </c>
      <c r="M11" s="202"/>
      <c r="N11" s="142">
        <f t="shared" si="4"/>
        <v>0</v>
      </c>
      <c r="O11" s="202"/>
      <c r="P11" s="142">
        <f t="shared" si="5"/>
        <v>0</v>
      </c>
      <c r="Q11" s="202"/>
      <c r="R11" s="142">
        <f t="shared" si="6"/>
        <v>0</v>
      </c>
      <c r="S11" s="202"/>
      <c r="T11" s="142">
        <f t="shared" si="7"/>
        <v>0</v>
      </c>
      <c r="U11" s="202"/>
      <c r="V11" s="142">
        <f t="shared" si="8"/>
        <v>0</v>
      </c>
      <c r="W11" s="202"/>
      <c r="X11" s="142">
        <f t="shared" si="9"/>
        <v>0</v>
      </c>
      <c r="Y11" s="202"/>
      <c r="Z11" s="142">
        <f t="shared" si="10"/>
        <v>0</v>
      </c>
      <c r="AA11" s="202"/>
      <c r="AB11" s="142">
        <f t="shared" si="11"/>
        <v>0</v>
      </c>
      <c r="AC11" s="202"/>
      <c r="AD11" s="142">
        <f t="shared" si="12"/>
        <v>0</v>
      </c>
      <c r="AE11" s="202"/>
      <c r="AF11" s="142">
        <f t="shared" si="13"/>
        <v>0</v>
      </c>
      <c r="AG11" s="202"/>
      <c r="AH11" s="142">
        <f t="shared" si="14"/>
        <v>0</v>
      </c>
    </row>
    <row r="12" spans="2:34" x14ac:dyDescent="0.15">
      <c r="B12" s="128">
        <f>DataVectors!F155</f>
        <v>213</v>
      </c>
      <c r="C12" s="211">
        <f>DataVectors!S155</f>
        <v>0</v>
      </c>
      <c r="D12" s="211">
        <f>DataVectors!T155</f>
        <v>0</v>
      </c>
      <c r="E12" s="212">
        <f t="shared" si="0"/>
        <v>0</v>
      </c>
      <c r="F12" s="212">
        <f t="shared" si="15"/>
        <v>0</v>
      </c>
      <c r="H12" s="139">
        <f t="shared" si="1"/>
        <v>213</v>
      </c>
      <c r="I12" s="202"/>
      <c r="J12" s="142">
        <f t="shared" si="2"/>
        <v>0</v>
      </c>
      <c r="K12" s="202"/>
      <c r="L12" s="142">
        <f t="shared" si="3"/>
        <v>0</v>
      </c>
      <c r="M12" s="202"/>
      <c r="N12" s="142">
        <f t="shared" si="4"/>
        <v>0</v>
      </c>
      <c r="O12" s="202"/>
      <c r="P12" s="142">
        <f t="shared" si="5"/>
        <v>0</v>
      </c>
      <c r="Q12" s="202"/>
      <c r="R12" s="142">
        <f t="shared" si="6"/>
        <v>0</v>
      </c>
      <c r="S12" s="202"/>
      <c r="T12" s="142">
        <f t="shared" si="7"/>
        <v>0</v>
      </c>
      <c r="U12" s="202"/>
      <c r="V12" s="142">
        <f t="shared" si="8"/>
        <v>0</v>
      </c>
      <c r="W12" s="202"/>
      <c r="X12" s="142">
        <f t="shared" si="9"/>
        <v>0</v>
      </c>
      <c r="Y12" s="202"/>
      <c r="Z12" s="142">
        <f t="shared" si="10"/>
        <v>0</v>
      </c>
      <c r="AA12" s="202"/>
      <c r="AB12" s="142">
        <f t="shared" si="11"/>
        <v>0</v>
      </c>
      <c r="AC12" s="202"/>
      <c r="AD12" s="142">
        <f t="shared" si="12"/>
        <v>0</v>
      </c>
      <c r="AE12" s="202"/>
      <c r="AF12" s="142">
        <f t="shared" si="13"/>
        <v>0</v>
      </c>
      <c r="AG12" s="202"/>
      <c r="AH12" s="142">
        <f t="shared" si="14"/>
        <v>0</v>
      </c>
    </row>
    <row r="13" spans="2:34" x14ac:dyDescent="0.15">
      <c r="B13" s="128">
        <f>DataVectors!F156</f>
        <v>244</v>
      </c>
      <c r="C13" s="211">
        <f>DataVectors!S156</f>
        <v>0</v>
      </c>
      <c r="D13" s="211">
        <f>DataVectors!T156</f>
        <v>0</v>
      </c>
      <c r="E13" s="212">
        <f t="shared" si="0"/>
        <v>0</v>
      </c>
      <c r="F13" s="212">
        <f t="shared" si="15"/>
        <v>0</v>
      </c>
      <c r="H13" s="139">
        <f t="shared" si="1"/>
        <v>244</v>
      </c>
      <c r="I13" s="202"/>
      <c r="J13" s="142">
        <f t="shared" si="2"/>
        <v>0</v>
      </c>
      <c r="K13" s="202"/>
      <c r="L13" s="142">
        <f t="shared" si="3"/>
        <v>0</v>
      </c>
      <c r="M13" s="202"/>
      <c r="N13" s="142">
        <f t="shared" si="4"/>
        <v>0</v>
      </c>
      <c r="O13" s="202"/>
      <c r="P13" s="142">
        <f t="shared" si="5"/>
        <v>0</v>
      </c>
      <c r="Q13" s="202"/>
      <c r="R13" s="142">
        <f t="shared" si="6"/>
        <v>0</v>
      </c>
      <c r="S13" s="202"/>
      <c r="T13" s="142">
        <f t="shared" si="7"/>
        <v>0</v>
      </c>
      <c r="U13" s="202"/>
      <c r="V13" s="142">
        <f t="shared" si="8"/>
        <v>0</v>
      </c>
      <c r="W13" s="202"/>
      <c r="X13" s="142">
        <f t="shared" si="9"/>
        <v>0</v>
      </c>
      <c r="Y13" s="202"/>
      <c r="Z13" s="142">
        <f t="shared" si="10"/>
        <v>0</v>
      </c>
      <c r="AA13" s="202"/>
      <c r="AB13" s="142">
        <f t="shared" si="11"/>
        <v>0</v>
      </c>
      <c r="AC13" s="202"/>
      <c r="AD13" s="142">
        <f t="shared" si="12"/>
        <v>0</v>
      </c>
      <c r="AE13" s="202"/>
      <c r="AF13" s="142">
        <f t="shared" si="13"/>
        <v>0</v>
      </c>
      <c r="AG13" s="202"/>
      <c r="AH13" s="142">
        <f t="shared" si="14"/>
        <v>0</v>
      </c>
    </row>
    <row r="14" spans="2:34" x14ac:dyDescent="0.15">
      <c r="B14" s="128">
        <f>DataVectors!F157</f>
        <v>274</v>
      </c>
      <c r="C14" s="211">
        <f>DataVectors!S157</f>
        <v>0</v>
      </c>
      <c r="D14" s="211">
        <f>DataVectors!T157</f>
        <v>0</v>
      </c>
      <c r="E14" s="212">
        <f t="shared" si="0"/>
        <v>0</v>
      </c>
      <c r="F14" s="212">
        <f t="shared" si="15"/>
        <v>0</v>
      </c>
      <c r="H14" s="139">
        <f t="shared" si="1"/>
        <v>274</v>
      </c>
      <c r="I14" s="202"/>
      <c r="J14" s="142">
        <f t="shared" si="2"/>
        <v>0</v>
      </c>
      <c r="K14" s="202"/>
      <c r="L14" s="142">
        <f t="shared" si="3"/>
        <v>0</v>
      </c>
      <c r="M14" s="202"/>
      <c r="N14" s="142">
        <f t="shared" si="4"/>
        <v>0</v>
      </c>
      <c r="O14" s="202"/>
      <c r="P14" s="142">
        <f t="shared" si="5"/>
        <v>0</v>
      </c>
      <c r="Q14" s="202"/>
      <c r="R14" s="142">
        <f t="shared" si="6"/>
        <v>0</v>
      </c>
      <c r="S14" s="202"/>
      <c r="T14" s="142">
        <f t="shared" si="7"/>
        <v>0</v>
      </c>
      <c r="U14" s="202"/>
      <c r="V14" s="142">
        <f t="shared" si="8"/>
        <v>0</v>
      </c>
      <c r="W14" s="202"/>
      <c r="X14" s="142">
        <f t="shared" si="9"/>
        <v>0</v>
      </c>
      <c r="Y14" s="202"/>
      <c r="Z14" s="142">
        <f t="shared" si="10"/>
        <v>0</v>
      </c>
      <c r="AA14" s="202"/>
      <c r="AB14" s="142">
        <f t="shared" si="11"/>
        <v>0</v>
      </c>
      <c r="AC14" s="202"/>
      <c r="AD14" s="142">
        <f t="shared" si="12"/>
        <v>0</v>
      </c>
      <c r="AE14" s="202"/>
      <c r="AF14" s="142">
        <f t="shared" si="13"/>
        <v>0</v>
      </c>
      <c r="AG14" s="202"/>
      <c r="AH14" s="142">
        <f t="shared" si="14"/>
        <v>0</v>
      </c>
    </row>
    <row r="15" spans="2:34" x14ac:dyDescent="0.15">
      <c r="B15" s="128">
        <f>DataVectors!F158</f>
        <v>305</v>
      </c>
      <c r="C15" s="211">
        <f>DataVectors!S158</f>
        <v>0</v>
      </c>
      <c r="D15" s="211">
        <f>DataVectors!T158</f>
        <v>0</v>
      </c>
      <c r="E15" s="212">
        <f t="shared" si="0"/>
        <v>0</v>
      </c>
      <c r="F15" s="212">
        <f t="shared" si="15"/>
        <v>0</v>
      </c>
      <c r="H15" s="139">
        <f t="shared" si="1"/>
        <v>305</v>
      </c>
      <c r="I15" s="202"/>
      <c r="J15" s="142">
        <f t="shared" si="2"/>
        <v>0</v>
      </c>
      <c r="K15" s="202"/>
      <c r="L15" s="142">
        <f t="shared" si="3"/>
        <v>0</v>
      </c>
      <c r="M15" s="202"/>
      <c r="N15" s="142">
        <f t="shared" si="4"/>
        <v>0</v>
      </c>
      <c r="O15" s="202"/>
      <c r="P15" s="142">
        <f t="shared" si="5"/>
        <v>0</v>
      </c>
      <c r="Q15" s="202"/>
      <c r="R15" s="142">
        <f t="shared" si="6"/>
        <v>0</v>
      </c>
      <c r="S15" s="202"/>
      <c r="T15" s="142">
        <f t="shared" si="7"/>
        <v>0</v>
      </c>
      <c r="U15" s="202"/>
      <c r="V15" s="142">
        <f t="shared" si="8"/>
        <v>0</v>
      </c>
      <c r="W15" s="202"/>
      <c r="X15" s="142">
        <f t="shared" si="9"/>
        <v>0</v>
      </c>
      <c r="Y15" s="202"/>
      <c r="Z15" s="142">
        <f t="shared" si="10"/>
        <v>0</v>
      </c>
      <c r="AA15" s="202"/>
      <c r="AB15" s="142">
        <f t="shared" si="11"/>
        <v>0</v>
      </c>
      <c r="AC15" s="202"/>
      <c r="AD15" s="142">
        <f t="shared" si="12"/>
        <v>0</v>
      </c>
      <c r="AE15" s="202"/>
      <c r="AF15" s="142">
        <f t="shared" si="13"/>
        <v>0</v>
      </c>
      <c r="AG15" s="202"/>
      <c r="AH15" s="142">
        <f t="shared" si="14"/>
        <v>0</v>
      </c>
    </row>
    <row r="16" spans="2:34" x14ac:dyDescent="0.15">
      <c r="B16" s="128">
        <f>DataVectors!F159</f>
        <v>335</v>
      </c>
      <c r="C16" s="211">
        <f>DataVectors!S159</f>
        <v>0</v>
      </c>
      <c r="D16" s="211">
        <f>DataVectors!T159</f>
        <v>0</v>
      </c>
      <c r="E16" s="212">
        <f t="shared" si="0"/>
        <v>0</v>
      </c>
      <c r="F16" s="212">
        <f t="shared" si="15"/>
        <v>0</v>
      </c>
      <c r="H16" s="139">
        <f t="shared" si="1"/>
        <v>335</v>
      </c>
      <c r="I16" s="202"/>
      <c r="J16" s="142">
        <f t="shared" si="2"/>
        <v>0</v>
      </c>
      <c r="K16" s="202"/>
      <c r="L16" s="142">
        <f t="shared" si="3"/>
        <v>0</v>
      </c>
      <c r="M16" s="202"/>
      <c r="N16" s="142">
        <f t="shared" si="4"/>
        <v>0</v>
      </c>
      <c r="O16" s="202"/>
      <c r="P16" s="142">
        <f t="shared" si="5"/>
        <v>0</v>
      </c>
      <c r="Q16" s="202"/>
      <c r="R16" s="142">
        <f t="shared" si="6"/>
        <v>0</v>
      </c>
      <c r="S16" s="202"/>
      <c r="T16" s="142">
        <f t="shared" si="7"/>
        <v>0</v>
      </c>
      <c r="U16" s="202"/>
      <c r="V16" s="142">
        <f t="shared" si="8"/>
        <v>0</v>
      </c>
      <c r="W16" s="202"/>
      <c r="X16" s="142">
        <f t="shared" si="9"/>
        <v>0</v>
      </c>
      <c r="Y16" s="202"/>
      <c r="Z16" s="142">
        <f t="shared" si="10"/>
        <v>0</v>
      </c>
      <c r="AA16" s="202"/>
      <c r="AB16" s="142">
        <f t="shared" si="11"/>
        <v>0</v>
      </c>
      <c r="AC16" s="202"/>
      <c r="AD16" s="142">
        <f t="shared" si="12"/>
        <v>0</v>
      </c>
      <c r="AE16" s="202"/>
      <c r="AF16" s="142">
        <f t="shared" si="13"/>
        <v>0</v>
      </c>
      <c r="AG16" s="202"/>
      <c r="AH16" s="142">
        <f t="shared" si="14"/>
        <v>0</v>
      </c>
    </row>
    <row r="17" spans="2:34" x14ac:dyDescent="0.15">
      <c r="B17" s="128">
        <f>DataVectors!F160</f>
        <v>366</v>
      </c>
      <c r="C17" s="211">
        <f>DataVectors!S160</f>
        <v>0</v>
      </c>
      <c r="D17" s="211">
        <f>DataVectors!T160</f>
        <v>0</v>
      </c>
      <c r="E17" s="212">
        <f t="shared" si="0"/>
        <v>0</v>
      </c>
      <c r="F17" s="212">
        <f t="shared" si="15"/>
        <v>0</v>
      </c>
      <c r="H17" s="139">
        <f t="shared" si="1"/>
        <v>366</v>
      </c>
      <c r="I17" s="202"/>
      <c r="J17" s="142">
        <f t="shared" si="2"/>
        <v>0</v>
      </c>
      <c r="K17" s="202"/>
      <c r="L17" s="142">
        <f t="shared" si="3"/>
        <v>0</v>
      </c>
      <c r="M17" s="202"/>
      <c r="N17" s="142">
        <f t="shared" si="4"/>
        <v>0</v>
      </c>
      <c r="O17" s="202"/>
      <c r="P17" s="142">
        <f t="shared" si="5"/>
        <v>0</v>
      </c>
      <c r="Q17" s="202"/>
      <c r="R17" s="142">
        <f t="shared" si="6"/>
        <v>0</v>
      </c>
      <c r="S17" s="202"/>
      <c r="T17" s="142">
        <f t="shared" si="7"/>
        <v>0</v>
      </c>
      <c r="U17" s="202"/>
      <c r="V17" s="142">
        <f t="shared" si="8"/>
        <v>0</v>
      </c>
      <c r="W17" s="202"/>
      <c r="X17" s="142">
        <f t="shared" si="9"/>
        <v>0</v>
      </c>
      <c r="Y17" s="202"/>
      <c r="Z17" s="142">
        <f t="shared" si="10"/>
        <v>0</v>
      </c>
      <c r="AA17" s="202"/>
      <c r="AB17" s="142">
        <f t="shared" si="11"/>
        <v>0</v>
      </c>
      <c r="AC17" s="202"/>
      <c r="AD17" s="142">
        <f t="shared" si="12"/>
        <v>0</v>
      </c>
      <c r="AE17" s="202"/>
      <c r="AF17" s="142">
        <f t="shared" si="13"/>
        <v>0</v>
      </c>
      <c r="AG17" s="202"/>
      <c r="AH17" s="142">
        <f t="shared" si="14"/>
        <v>0</v>
      </c>
    </row>
    <row r="18" spans="2:34" x14ac:dyDescent="0.15">
      <c r="B18" s="128">
        <f>DataVectors!F161</f>
        <v>397</v>
      </c>
      <c r="C18" s="211">
        <f>DataVectors!S161</f>
        <v>0</v>
      </c>
      <c r="D18" s="211">
        <f>DataVectors!T161</f>
        <v>0</v>
      </c>
      <c r="E18" s="212">
        <f t="shared" si="0"/>
        <v>0</v>
      </c>
      <c r="F18" s="212">
        <f t="shared" si="15"/>
        <v>0</v>
      </c>
      <c r="H18" s="139">
        <f t="shared" si="1"/>
        <v>397</v>
      </c>
      <c r="I18" s="202"/>
      <c r="J18" s="142">
        <f t="shared" si="2"/>
        <v>0</v>
      </c>
      <c r="K18" s="202"/>
      <c r="L18" s="142">
        <f t="shared" si="3"/>
        <v>0</v>
      </c>
      <c r="M18" s="202"/>
      <c r="N18" s="142">
        <f t="shared" si="4"/>
        <v>0</v>
      </c>
      <c r="O18" s="202"/>
      <c r="P18" s="142">
        <f t="shared" si="5"/>
        <v>0</v>
      </c>
      <c r="Q18" s="202"/>
      <c r="R18" s="142">
        <f t="shared" si="6"/>
        <v>0</v>
      </c>
      <c r="S18" s="202"/>
      <c r="T18" s="142">
        <f t="shared" si="7"/>
        <v>0</v>
      </c>
      <c r="U18" s="202"/>
      <c r="V18" s="142">
        <f t="shared" si="8"/>
        <v>0</v>
      </c>
      <c r="W18" s="202"/>
      <c r="X18" s="142">
        <f t="shared" si="9"/>
        <v>0</v>
      </c>
      <c r="Y18" s="202"/>
      <c r="Z18" s="142">
        <f t="shared" si="10"/>
        <v>0</v>
      </c>
      <c r="AA18" s="202"/>
      <c r="AB18" s="142">
        <f t="shared" si="11"/>
        <v>0</v>
      </c>
      <c r="AC18" s="202"/>
      <c r="AD18" s="142">
        <f t="shared" si="12"/>
        <v>0</v>
      </c>
      <c r="AE18" s="202"/>
      <c r="AF18" s="142">
        <f t="shared" si="13"/>
        <v>0</v>
      </c>
      <c r="AG18" s="202"/>
      <c r="AH18" s="142">
        <f t="shared" si="14"/>
        <v>0</v>
      </c>
    </row>
    <row r="19" spans="2:34" x14ac:dyDescent="0.15">
      <c r="B19" s="128">
        <f>DataVectors!F162</f>
        <v>425</v>
      </c>
      <c r="C19" s="211">
        <f>DataVectors!S162</f>
        <v>0</v>
      </c>
      <c r="D19" s="211">
        <f>DataVectors!T162</f>
        <v>0</v>
      </c>
      <c r="E19" s="212">
        <f t="shared" si="0"/>
        <v>0</v>
      </c>
      <c r="F19" s="212">
        <f t="shared" si="15"/>
        <v>0</v>
      </c>
      <c r="H19" s="139">
        <f t="shared" si="1"/>
        <v>425</v>
      </c>
      <c r="I19" s="202"/>
      <c r="J19" s="142">
        <f t="shared" si="2"/>
        <v>0</v>
      </c>
      <c r="K19" s="202"/>
      <c r="L19" s="142">
        <f t="shared" si="3"/>
        <v>0</v>
      </c>
      <c r="M19" s="202"/>
      <c r="N19" s="142">
        <f t="shared" si="4"/>
        <v>0</v>
      </c>
      <c r="O19" s="202"/>
      <c r="P19" s="142">
        <f t="shared" si="5"/>
        <v>0</v>
      </c>
      <c r="Q19" s="202"/>
      <c r="R19" s="142">
        <f t="shared" si="6"/>
        <v>0</v>
      </c>
      <c r="S19" s="202"/>
      <c r="T19" s="142">
        <f t="shared" si="7"/>
        <v>0</v>
      </c>
      <c r="U19" s="202"/>
      <c r="V19" s="142">
        <f t="shared" si="8"/>
        <v>0</v>
      </c>
      <c r="W19" s="202"/>
      <c r="X19" s="142">
        <f t="shared" si="9"/>
        <v>0</v>
      </c>
      <c r="Y19" s="202"/>
      <c r="Z19" s="142">
        <f t="shared" si="10"/>
        <v>0</v>
      </c>
      <c r="AA19" s="202"/>
      <c r="AB19" s="142">
        <f t="shared" si="11"/>
        <v>0</v>
      </c>
      <c r="AC19" s="202"/>
      <c r="AD19" s="142">
        <f t="shared" si="12"/>
        <v>0</v>
      </c>
      <c r="AE19" s="202"/>
      <c r="AF19" s="142">
        <f t="shared" si="13"/>
        <v>0</v>
      </c>
      <c r="AG19" s="202"/>
      <c r="AH19" s="142">
        <f t="shared" si="14"/>
        <v>0</v>
      </c>
    </row>
    <row r="20" spans="2:34" x14ac:dyDescent="0.15">
      <c r="B20" s="128">
        <f>DataVectors!F163</f>
        <v>456</v>
      </c>
      <c r="C20" s="211">
        <f>DataVectors!S163</f>
        <v>0</v>
      </c>
      <c r="D20" s="211">
        <f>DataVectors!T163</f>
        <v>0</v>
      </c>
      <c r="E20" s="212">
        <f t="shared" si="0"/>
        <v>0</v>
      </c>
      <c r="F20" s="212">
        <f t="shared" si="15"/>
        <v>0</v>
      </c>
      <c r="H20" s="139">
        <f t="shared" si="1"/>
        <v>456</v>
      </c>
      <c r="I20" s="202"/>
      <c r="J20" s="142">
        <f t="shared" si="2"/>
        <v>0</v>
      </c>
      <c r="K20" s="202"/>
      <c r="L20" s="142">
        <f t="shared" si="3"/>
        <v>0</v>
      </c>
      <c r="M20" s="202"/>
      <c r="N20" s="142">
        <f t="shared" si="4"/>
        <v>0</v>
      </c>
      <c r="O20" s="202"/>
      <c r="P20" s="142">
        <f t="shared" si="5"/>
        <v>0</v>
      </c>
      <c r="Q20" s="202"/>
      <c r="R20" s="142">
        <f t="shared" si="6"/>
        <v>0</v>
      </c>
      <c r="S20" s="202"/>
      <c r="T20" s="142">
        <f t="shared" si="7"/>
        <v>0</v>
      </c>
      <c r="U20" s="202"/>
      <c r="V20" s="142">
        <f t="shared" si="8"/>
        <v>0</v>
      </c>
      <c r="W20" s="202"/>
      <c r="X20" s="142">
        <f t="shared" si="9"/>
        <v>0</v>
      </c>
      <c r="Y20" s="202"/>
      <c r="Z20" s="142">
        <f t="shared" si="10"/>
        <v>0</v>
      </c>
      <c r="AA20" s="202"/>
      <c r="AB20" s="142">
        <f t="shared" si="11"/>
        <v>0</v>
      </c>
      <c r="AC20" s="202"/>
      <c r="AD20" s="142">
        <f t="shared" si="12"/>
        <v>0</v>
      </c>
      <c r="AE20" s="202"/>
      <c r="AF20" s="142">
        <f t="shared" si="13"/>
        <v>0</v>
      </c>
      <c r="AG20" s="202"/>
      <c r="AH20" s="142">
        <f t="shared" si="14"/>
        <v>0</v>
      </c>
    </row>
    <row r="21" spans="2:34" x14ac:dyDescent="0.15">
      <c r="B21" s="128">
        <f>DataVectors!F164</f>
        <v>486</v>
      </c>
      <c r="C21" s="211">
        <f>DataVectors!S164</f>
        <v>0</v>
      </c>
      <c r="D21" s="211">
        <f>DataVectors!T164</f>
        <v>0</v>
      </c>
      <c r="E21" s="212">
        <f t="shared" si="0"/>
        <v>0</v>
      </c>
      <c r="F21" s="212">
        <f t="shared" si="15"/>
        <v>0</v>
      </c>
      <c r="H21" s="139">
        <f t="shared" si="1"/>
        <v>486</v>
      </c>
      <c r="I21" s="202"/>
      <c r="J21" s="142">
        <f t="shared" si="2"/>
        <v>0</v>
      </c>
      <c r="K21" s="202"/>
      <c r="L21" s="142">
        <f t="shared" si="3"/>
        <v>0</v>
      </c>
      <c r="M21" s="202"/>
      <c r="N21" s="142">
        <f t="shared" si="4"/>
        <v>0</v>
      </c>
      <c r="O21" s="202"/>
      <c r="P21" s="142">
        <f t="shared" si="5"/>
        <v>0</v>
      </c>
      <c r="Q21" s="202"/>
      <c r="R21" s="142">
        <f t="shared" si="6"/>
        <v>0</v>
      </c>
      <c r="S21" s="202"/>
      <c r="T21" s="142">
        <f t="shared" si="7"/>
        <v>0</v>
      </c>
      <c r="U21" s="202"/>
      <c r="V21" s="142">
        <f t="shared" si="8"/>
        <v>0</v>
      </c>
      <c r="W21" s="202"/>
      <c r="X21" s="142">
        <f t="shared" si="9"/>
        <v>0</v>
      </c>
      <c r="Y21" s="202"/>
      <c r="Z21" s="142">
        <f t="shared" si="10"/>
        <v>0</v>
      </c>
      <c r="AA21" s="202"/>
      <c r="AB21" s="142">
        <f t="shared" si="11"/>
        <v>0</v>
      </c>
      <c r="AC21" s="202"/>
      <c r="AD21" s="142">
        <f t="shared" si="12"/>
        <v>0</v>
      </c>
      <c r="AE21" s="202"/>
      <c r="AF21" s="142">
        <f t="shared" si="13"/>
        <v>0</v>
      </c>
      <c r="AG21" s="202"/>
      <c r="AH21" s="142">
        <f t="shared" si="14"/>
        <v>0</v>
      </c>
    </row>
    <row r="22" spans="2:34" x14ac:dyDescent="0.15">
      <c r="B22" s="128">
        <f>DataVectors!F165</f>
        <v>517</v>
      </c>
      <c r="C22" s="211">
        <f>DataVectors!S165</f>
        <v>0</v>
      </c>
      <c r="D22" s="211">
        <f>DataVectors!T165</f>
        <v>0</v>
      </c>
      <c r="E22" s="212">
        <f t="shared" si="0"/>
        <v>0</v>
      </c>
      <c r="F22" s="212">
        <f t="shared" si="15"/>
        <v>0</v>
      </c>
      <c r="H22" s="139">
        <f t="shared" si="1"/>
        <v>517</v>
      </c>
      <c r="I22" s="202"/>
      <c r="J22" s="142">
        <f t="shared" si="2"/>
        <v>0</v>
      </c>
      <c r="K22" s="202"/>
      <c r="L22" s="142">
        <f t="shared" si="3"/>
        <v>0</v>
      </c>
      <c r="M22" s="202"/>
      <c r="N22" s="142">
        <f t="shared" si="4"/>
        <v>0</v>
      </c>
      <c r="O22" s="202"/>
      <c r="P22" s="142">
        <f t="shared" si="5"/>
        <v>0</v>
      </c>
      <c r="Q22" s="202"/>
      <c r="R22" s="142">
        <f t="shared" si="6"/>
        <v>0</v>
      </c>
      <c r="S22" s="202"/>
      <c r="T22" s="142">
        <f t="shared" si="7"/>
        <v>0</v>
      </c>
      <c r="U22" s="202"/>
      <c r="V22" s="142">
        <f t="shared" si="8"/>
        <v>0</v>
      </c>
      <c r="W22" s="202"/>
      <c r="X22" s="142">
        <f t="shared" si="9"/>
        <v>0</v>
      </c>
      <c r="Y22" s="202"/>
      <c r="Z22" s="142">
        <f t="shared" si="10"/>
        <v>0</v>
      </c>
      <c r="AA22" s="202"/>
      <c r="AB22" s="142">
        <f t="shared" si="11"/>
        <v>0</v>
      </c>
      <c r="AC22" s="202"/>
      <c r="AD22" s="142">
        <f t="shared" si="12"/>
        <v>0</v>
      </c>
      <c r="AE22" s="202"/>
      <c r="AF22" s="142">
        <f t="shared" si="13"/>
        <v>0</v>
      </c>
      <c r="AG22" s="202"/>
      <c r="AH22" s="142">
        <f t="shared" si="14"/>
        <v>0</v>
      </c>
    </row>
    <row r="23" spans="2:34" x14ac:dyDescent="0.15">
      <c r="B23" s="128">
        <f>DataVectors!F166</f>
        <v>547</v>
      </c>
      <c r="C23" s="211">
        <f>DataVectors!S166</f>
        <v>0</v>
      </c>
      <c r="D23" s="211">
        <f>DataVectors!T166</f>
        <v>0</v>
      </c>
      <c r="E23" s="212">
        <f t="shared" si="0"/>
        <v>0</v>
      </c>
      <c r="F23" s="212">
        <f t="shared" si="15"/>
        <v>0</v>
      </c>
      <c r="H23" s="139">
        <f t="shared" si="1"/>
        <v>547</v>
      </c>
      <c r="I23" s="202"/>
      <c r="J23" s="142">
        <f t="shared" si="2"/>
        <v>0</v>
      </c>
      <c r="K23" s="202"/>
      <c r="L23" s="142">
        <f t="shared" si="3"/>
        <v>0</v>
      </c>
      <c r="M23" s="202"/>
      <c r="N23" s="142">
        <f t="shared" si="4"/>
        <v>0</v>
      </c>
      <c r="O23" s="202"/>
      <c r="P23" s="142">
        <f t="shared" si="5"/>
        <v>0</v>
      </c>
      <c r="Q23" s="202"/>
      <c r="R23" s="142">
        <f t="shared" si="6"/>
        <v>0</v>
      </c>
      <c r="S23" s="202"/>
      <c r="T23" s="142">
        <f t="shared" si="7"/>
        <v>0</v>
      </c>
      <c r="U23" s="202"/>
      <c r="V23" s="142">
        <f t="shared" si="8"/>
        <v>0</v>
      </c>
      <c r="W23" s="202"/>
      <c r="X23" s="142">
        <f t="shared" si="9"/>
        <v>0</v>
      </c>
      <c r="Y23" s="202"/>
      <c r="Z23" s="142">
        <f t="shared" si="10"/>
        <v>0</v>
      </c>
      <c r="AA23" s="202"/>
      <c r="AB23" s="142">
        <f t="shared" si="11"/>
        <v>0</v>
      </c>
      <c r="AC23" s="202"/>
      <c r="AD23" s="142">
        <f t="shared" si="12"/>
        <v>0</v>
      </c>
      <c r="AE23" s="202"/>
      <c r="AF23" s="142">
        <f t="shared" si="13"/>
        <v>0</v>
      </c>
      <c r="AG23" s="202"/>
      <c r="AH23" s="142">
        <f t="shared" si="14"/>
        <v>0</v>
      </c>
    </row>
    <row r="24" spans="2:34" x14ac:dyDescent="0.15">
      <c r="B24" s="128">
        <f>DataVectors!F167</f>
        <v>578</v>
      </c>
      <c r="C24" s="211">
        <f>DataVectors!S167</f>
        <v>0</v>
      </c>
      <c r="D24" s="211">
        <f>DataVectors!T167</f>
        <v>0</v>
      </c>
      <c r="E24" s="212">
        <f t="shared" si="0"/>
        <v>0</v>
      </c>
      <c r="F24" s="212">
        <f t="shared" si="15"/>
        <v>0</v>
      </c>
      <c r="H24" s="139">
        <f t="shared" si="1"/>
        <v>578</v>
      </c>
      <c r="I24" s="202"/>
      <c r="J24" s="142">
        <f t="shared" si="2"/>
        <v>0</v>
      </c>
      <c r="K24" s="202"/>
      <c r="L24" s="142">
        <f t="shared" si="3"/>
        <v>0</v>
      </c>
      <c r="M24" s="202"/>
      <c r="N24" s="142">
        <f t="shared" si="4"/>
        <v>0</v>
      </c>
      <c r="O24" s="202"/>
      <c r="P24" s="142">
        <f t="shared" si="5"/>
        <v>0</v>
      </c>
      <c r="Q24" s="202"/>
      <c r="R24" s="142">
        <f t="shared" si="6"/>
        <v>0</v>
      </c>
      <c r="S24" s="202"/>
      <c r="T24" s="142">
        <f t="shared" si="7"/>
        <v>0</v>
      </c>
      <c r="U24" s="202"/>
      <c r="V24" s="142">
        <f t="shared" si="8"/>
        <v>0</v>
      </c>
      <c r="W24" s="202"/>
      <c r="X24" s="142">
        <f t="shared" si="9"/>
        <v>0</v>
      </c>
      <c r="Y24" s="202"/>
      <c r="Z24" s="142">
        <f t="shared" si="10"/>
        <v>0</v>
      </c>
      <c r="AA24" s="202"/>
      <c r="AB24" s="142">
        <f t="shared" si="11"/>
        <v>0</v>
      </c>
      <c r="AC24" s="202"/>
      <c r="AD24" s="142">
        <f t="shared" si="12"/>
        <v>0</v>
      </c>
      <c r="AE24" s="202"/>
      <c r="AF24" s="142">
        <f t="shared" si="13"/>
        <v>0</v>
      </c>
      <c r="AG24" s="202"/>
      <c r="AH24" s="142">
        <f t="shared" si="14"/>
        <v>0</v>
      </c>
    </row>
    <row r="25" spans="2:34" x14ac:dyDescent="0.15">
      <c r="B25" s="128">
        <f>DataVectors!F168</f>
        <v>609</v>
      </c>
      <c r="C25" s="211">
        <f>DataVectors!S168</f>
        <v>0</v>
      </c>
      <c r="D25" s="211">
        <f>DataVectors!T168</f>
        <v>0</v>
      </c>
      <c r="E25" s="212">
        <f t="shared" si="0"/>
        <v>0</v>
      </c>
      <c r="F25" s="212">
        <f t="shared" si="15"/>
        <v>0</v>
      </c>
      <c r="H25" s="139">
        <f t="shared" si="1"/>
        <v>609</v>
      </c>
      <c r="I25" s="202"/>
      <c r="J25" s="142">
        <f t="shared" si="2"/>
        <v>0</v>
      </c>
      <c r="K25" s="202"/>
      <c r="L25" s="142">
        <f t="shared" si="3"/>
        <v>0</v>
      </c>
      <c r="M25" s="202"/>
      <c r="N25" s="142">
        <f t="shared" si="4"/>
        <v>0</v>
      </c>
      <c r="O25" s="202"/>
      <c r="P25" s="142">
        <f t="shared" si="5"/>
        <v>0</v>
      </c>
      <c r="Q25" s="202"/>
      <c r="R25" s="142">
        <f t="shared" si="6"/>
        <v>0</v>
      </c>
      <c r="S25" s="202"/>
      <c r="T25" s="142">
        <f t="shared" si="7"/>
        <v>0</v>
      </c>
      <c r="U25" s="202"/>
      <c r="V25" s="142">
        <f t="shared" si="8"/>
        <v>0</v>
      </c>
      <c r="W25" s="202"/>
      <c r="X25" s="142">
        <f t="shared" si="9"/>
        <v>0</v>
      </c>
      <c r="Y25" s="202"/>
      <c r="Z25" s="142">
        <f t="shared" si="10"/>
        <v>0</v>
      </c>
      <c r="AA25" s="202"/>
      <c r="AB25" s="142">
        <f t="shared" si="11"/>
        <v>0</v>
      </c>
      <c r="AC25" s="202"/>
      <c r="AD25" s="142">
        <f t="shared" si="12"/>
        <v>0</v>
      </c>
      <c r="AE25" s="202"/>
      <c r="AF25" s="142">
        <f t="shared" si="13"/>
        <v>0</v>
      </c>
      <c r="AG25" s="202"/>
      <c r="AH25" s="142">
        <f t="shared" si="14"/>
        <v>0</v>
      </c>
    </row>
    <row r="26" spans="2:34" x14ac:dyDescent="0.15">
      <c r="B26" s="128">
        <f>DataVectors!F169</f>
        <v>639</v>
      </c>
      <c r="C26" s="211">
        <f>DataVectors!S169</f>
        <v>0</v>
      </c>
      <c r="D26" s="211">
        <f>DataVectors!T169</f>
        <v>0</v>
      </c>
      <c r="E26" s="212">
        <f t="shared" si="0"/>
        <v>0</v>
      </c>
      <c r="F26" s="212">
        <f t="shared" si="15"/>
        <v>0</v>
      </c>
      <c r="H26" s="139">
        <f t="shared" si="1"/>
        <v>639</v>
      </c>
      <c r="I26" s="202"/>
      <c r="J26" s="142">
        <f t="shared" si="2"/>
        <v>0</v>
      </c>
      <c r="K26" s="202"/>
      <c r="L26" s="142">
        <f t="shared" si="3"/>
        <v>0</v>
      </c>
      <c r="M26" s="202"/>
      <c r="N26" s="142">
        <f t="shared" si="4"/>
        <v>0</v>
      </c>
      <c r="O26" s="202"/>
      <c r="P26" s="142">
        <f t="shared" si="5"/>
        <v>0</v>
      </c>
      <c r="Q26" s="202"/>
      <c r="R26" s="142">
        <f t="shared" si="6"/>
        <v>0</v>
      </c>
      <c r="S26" s="202"/>
      <c r="T26" s="142">
        <f t="shared" si="7"/>
        <v>0</v>
      </c>
      <c r="U26" s="202"/>
      <c r="V26" s="142">
        <f t="shared" si="8"/>
        <v>0</v>
      </c>
      <c r="W26" s="202"/>
      <c r="X26" s="142">
        <f t="shared" si="9"/>
        <v>0</v>
      </c>
      <c r="Y26" s="202"/>
      <c r="Z26" s="142">
        <f t="shared" si="10"/>
        <v>0</v>
      </c>
      <c r="AA26" s="202"/>
      <c r="AB26" s="142">
        <f t="shared" si="11"/>
        <v>0</v>
      </c>
      <c r="AC26" s="202"/>
      <c r="AD26" s="142">
        <f t="shared" si="12"/>
        <v>0</v>
      </c>
      <c r="AE26" s="202"/>
      <c r="AF26" s="142">
        <f t="shared" si="13"/>
        <v>0</v>
      </c>
      <c r="AG26" s="202"/>
      <c r="AH26" s="142">
        <f t="shared" si="14"/>
        <v>0</v>
      </c>
    </row>
    <row r="27" spans="2:34" x14ac:dyDescent="0.15">
      <c r="B27" s="128">
        <f>DataVectors!F170</f>
        <v>670</v>
      </c>
      <c r="C27" s="211">
        <f>DataVectors!S170</f>
        <v>0</v>
      </c>
      <c r="D27" s="211">
        <f>DataVectors!T170</f>
        <v>0</v>
      </c>
      <c r="E27" s="212">
        <f t="shared" si="0"/>
        <v>0</v>
      </c>
      <c r="F27" s="212">
        <f t="shared" si="15"/>
        <v>0</v>
      </c>
      <c r="H27" s="139">
        <f t="shared" si="1"/>
        <v>670</v>
      </c>
      <c r="I27" s="202"/>
      <c r="J27" s="142">
        <f t="shared" si="2"/>
        <v>0</v>
      </c>
      <c r="K27" s="202"/>
      <c r="L27" s="142">
        <f t="shared" si="3"/>
        <v>0</v>
      </c>
      <c r="M27" s="202"/>
      <c r="N27" s="142">
        <f t="shared" si="4"/>
        <v>0</v>
      </c>
      <c r="O27" s="202"/>
      <c r="P27" s="142">
        <f t="shared" si="5"/>
        <v>0</v>
      </c>
      <c r="Q27" s="202"/>
      <c r="R27" s="142">
        <f t="shared" si="6"/>
        <v>0</v>
      </c>
      <c r="S27" s="202"/>
      <c r="T27" s="142">
        <f t="shared" si="7"/>
        <v>0</v>
      </c>
      <c r="U27" s="202"/>
      <c r="V27" s="142">
        <f t="shared" si="8"/>
        <v>0</v>
      </c>
      <c r="W27" s="202"/>
      <c r="X27" s="142">
        <f t="shared" si="9"/>
        <v>0</v>
      </c>
      <c r="Y27" s="202"/>
      <c r="Z27" s="142">
        <f t="shared" si="10"/>
        <v>0</v>
      </c>
      <c r="AA27" s="202"/>
      <c r="AB27" s="142">
        <f t="shared" si="11"/>
        <v>0</v>
      </c>
      <c r="AC27" s="202"/>
      <c r="AD27" s="142">
        <f t="shared" si="12"/>
        <v>0</v>
      </c>
      <c r="AE27" s="202"/>
      <c r="AF27" s="142">
        <f t="shared" si="13"/>
        <v>0</v>
      </c>
      <c r="AG27" s="202"/>
      <c r="AH27" s="142">
        <f t="shared" si="14"/>
        <v>0</v>
      </c>
    </row>
    <row r="28" spans="2:34" x14ac:dyDescent="0.15">
      <c r="B28" s="128">
        <f>DataVectors!F171</f>
        <v>700</v>
      </c>
      <c r="C28" s="211">
        <f>DataVectors!S171</f>
        <v>0</v>
      </c>
      <c r="D28" s="211">
        <f>DataVectors!T171</f>
        <v>0</v>
      </c>
      <c r="E28" s="212">
        <f t="shared" si="0"/>
        <v>0</v>
      </c>
      <c r="F28" s="212">
        <f t="shared" si="15"/>
        <v>0</v>
      </c>
      <c r="H28" s="139">
        <f t="shared" si="1"/>
        <v>700</v>
      </c>
      <c r="I28" s="202"/>
      <c r="J28" s="142">
        <f t="shared" si="2"/>
        <v>0</v>
      </c>
      <c r="K28" s="202"/>
      <c r="L28" s="142">
        <f t="shared" si="3"/>
        <v>0</v>
      </c>
      <c r="M28" s="202"/>
      <c r="N28" s="142">
        <f t="shared" si="4"/>
        <v>0</v>
      </c>
      <c r="O28" s="202"/>
      <c r="P28" s="142">
        <f t="shared" si="5"/>
        <v>0</v>
      </c>
      <c r="Q28" s="202"/>
      <c r="R28" s="142">
        <f t="shared" si="6"/>
        <v>0</v>
      </c>
      <c r="S28" s="202"/>
      <c r="T28" s="142">
        <f t="shared" si="7"/>
        <v>0</v>
      </c>
      <c r="U28" s="202"/>
      <c r="V28" s="142">
        <f t="shared" si="8"/>
        <v>0</v>
      </c>
      <c r="W28" s="202"/>
      <c r="X28" s="142">
        <f t="shared" si="9"/>
        <v>0</v>
      </c>
      <c r="Y28" s="202"/>
      <c r="Z28" s="142">
        <f t="shared" si="10"/>
        <v>0</v>
      </c>
      <c r="AA28" s="202"/>
      <c r="AB28" s="142">
        <f t="shared" si="11"/>
        <v>0</v>
      </c>
      <c r="AC28" s="202"/>
      <c r="AD28" s="142">
        <f t="shared" si="12"/>
        <v>0</v>
      </c>
      <c r="AE28" s="202"/>
      <c r="AF28" s="142">
        <f t="shared" si="13"/>
        <v>0</v>
      </c>
      <c r="AG28" s="202"/>
      <c r="AH28" s="142">
        <f t="shared" si="14"/>
        <v>0</v>
      </c>
    </row>
    <row r="29" spans="2:34" x14ac:dyDescent="0.15">
      <c r="B29" s="128">
        <f>DataVectors!F172</f>
        <v>731</v>
      </c>
      <c r="C29" s="211">
        <f>DataVectors!S172</f>
        <v>0</v>
      </c>
      <c r="D29" s="211">
        <f>DataVectors!T172</f>
        <v>0</v>
      </c>
      <c r="E29" s="212">
        <f t="shared" si="0"/>
        <v>0</v>
      </c>
      <c r="F29" s="212">
        <f t="shared" si="15"/>
        <v>0</v>
      </c>
      <c r="H29" s="139">
        <f t="shared" si="1"/>
        <v>731</v>
      </c>
      <c r="I29" s="202"/>
      <c r="J29" s="142">
        <f t="shared" si="2"/>
        <v>0</v>
      </c>
      <c r="K29" s="202"/>
      <c r="L29" s="142">
        <f t="shared" si="3"/>
        <v>0</v>
      </c>
      <c r="M29" s="202"/>
      <c r="N29" s="142">
        <f t="shared" si="4"/>
        <v>0</v>
      </c>
      <c r="O29" s="202"/>
      <c r="P29" s="142">
        <f t="shared" si="5"/>
        <v>0</v>
      </c>
      <c r="Q29" s="202"/>
      <c r="R29" s="142">
        <f t="shared" si="6"/>
        <v>0</v>
      </c>
      <c r="S29" s="202"/>
      <c r="T29" s="142">
        <f t="shared" si="7"/>
        <v>0</v>
      </c>
      <c r="U29" s="202"/>
      <c r="V29" s="142">
        <f t="shared" si="8"/>
        <v>0</v>
      </c>
      <c r="W29" s="202"/>
      <c r="X29" s="142">
        <f t="shared" si="9"/>
        <v>0</v>
      </c>
      <c r="Y29" s="202"/>
      <c r="Z29" s="142">
        <f t="shared" si="10"/>
        <v>0</v>
      </c>
      <c r="AA29" s="202"/>
      <c r="AB29" s="142">
        <f t="shared" si="11"/>
        <v>0</v>
      </c>
      <c r="AC29" s="202"/>
      <c r="AD29" s="142">
        <f t="shared" si="12"/>
        <v>0</v>
      </c>
      <c r="AE29" s="202"/>
      <c r="AF29" s="142">
        <f t="shared" si="13"/>
        <v>0</v>
      </c>
      <c r="AG29" s="202"/>
      <c r="AH29" s="142">
        <f t="shared" si="14"/>
        <v>0</v>
      </c>
    </row>
    <row r="30" spans="2:34" x14ac:dyDescent="0.15">
      <c r="B30" s="128">
        <f>DataVectors!F173</f>
        <v>762</v>
      </c>
      <c r="C30" s="211">
        <f>DataVectors!S173</f>
        <v>0</v>
      </c>
      <c r="D30" s="211">
        <f>DataVectors!T173</f>
        <v>0</v>
      </c>
      <c r="E30" s="212">
        <f t="shared" si="0"/>
        <v>0</v>
      </c>
      <c r="F30" s="212">
        <f t="shared" si="15"/>
        <v>0</v>
      </c>
      <c r="H30" s="139">
        <f t="shared" si="1"/>
        <v>762</v>
      </c>
      <c r="I30" s="202"/>
      <c r="J30" s="142">
        <f t="shared" si="2"/>
        <v>0</v>
      </c>
      <c r="K30" s="202"/>
      <c r="L30" s="142">
        <f t="shared" si="3"/>
        <v>0</v>
      </c>
      <c r="M30" s="202"/>
      <c r="N30" s="142">
        <f t="shared" si="4"/>
        <v>0</v>
      </c>
      <c r="O30" s="202"/>
      <c r="P30" s="142">
        <f t="shared" si="5"/>
        <v>0</v>
      </c>
      <c r="Q30" s="202"/>
      <c r="R30" s="142">
        <f t="shared" si="6"/>
        <v>0</v>
      </c>
      <c r="S30" s="202"/>
      <c r="T30" s="142">
        <f t="shared" si="7"/>
        <v>0</v>
      </c>
      <c r="U30" s="202"/>
      <c r="V30" s="142">
        <f t="shared" si="8"/>
        <v>0</v>
      </c>
      <c r="W30" s="202"/>
      <c r="X30" s="142">
        <f t="shared" si="9"/>
        <v>0</v>
      </c>
      <c r="Y30" s="202"/>
      <c r="Z30" s="142">
        <f t="shared" si="10"/>
        <v>0</v>
      </c>
      <c r="AA30" s="202"/>
      <c r="AB30" s="142">
        <f t="shared" si="11"/>
        <v>0</v>
      </c>
      <c r="AC30" s="202"/>
      <c r="AD30" s="142">
        <f t="shared" si="12"/>
        <v>0</v>
      </c>
      <c r="AE30" s="202"/>
      <c r="AF30" s="142">
        <f t="shared" si="13"/>
        <v>0</v>
      </c>
      <c r="AG30" s="202"/>
      <c r="AH30" s="142">
        <f t="shared" si="14"/>
        <v>0</v>
      </c>
    </row>
    <row r="31" spans="2:34" x14ac:dyDescent="0.15">
      <c r="B31" s="128">
        <f>DataVectors!F174</f>
        <v>790</v>
      </c>
      <c r="C31" s="211">
        <f>DataVectors!S174</f>
        <v>0</v>
      </c>
      <c r="D31" s="211">
        <f>DataVectors!T174</f>
        <v>0</v>
      </c>
      <c r="E31" s="212">
        <f t="shared" si="0"/>
        <v>0</v>
      </c>
      <c r="F31" s="212">
        <f t="shared" si="15"/>
        <v>0</v>
      </c>
      <c r="H31" s="139">
        <f t="shared" si="1"/>
        <v>790</v>
      </c>
      <c r="I31" s="202"/>
      <c r="J31" s="142">
        <f t="shared" si="2"/>
        <v>0</v>
      </c>
      <c r="K31" s="202"/>
      <c r="L31" s="142">
        <f t="shared" si="3"/>
        <v>0</v>
      </c>
      <c r="M31" s="202"/>
      <c r="N31" s="142">
        <f t="shared" si="4"/>
        <v>0</v>
      </c>
      <c r="O31" s="202"/>
      <c r="P31" s="142">
        <f t="shared" si="5"/>
        <v>0</v>
      </c>
      <c r="Q31" s="202"/>
      <c r="R31" s="142">
        <f t="shared" si="6"/>
        <v>0</v>
      </c>
      <c r="S31" s="202"/>
      <c r="T31" s="142">
        <f t="shared" si="7"/>
        <v>0</v>
      </c>
      <c r="U31" s="202"/>
      <c r="V31" s="142">
        <f t="shared" si="8"/>
        <v>0</v>
      </c>
      <c r="W31" s="202"/>
      <c r="X31" s="142">
        <f t="shared" si="9"/>
        <v>0</v>
      </c>
      <c r="Y31" s="202"/>
      <c r="Z31" s="142">
        <f t="shared" si="10"/>
        <v>0</v>
      </c>
      <c r="AA31" s="202"/>
      <c r="AB31" s="142">
        <f t="shared" si="11"/>
        <v>0</v>
      </c>
      <c r="AC31" s="202"/>
      <c r="AD31" s="142">
        <f t="shared" si="12"/>
        <v>0</v>
      </c>
      <c r="AE31" s="202"/>
      <c r="AF31" s="142">
        <f t="shared" si="13"/>
        <v>0</v>
      </c>
      <c r="AG31" s="202"/>
      <c r="AH31" s="142">
        <f t="shared" si="14"/>
        <v>0</v>
      </c>
    </row>
    <row r="32" spans="2:34" x14ac:dyDescent="0.15">
      <c r="B32" s="128">
        <f>DataVectors!F175</f>
        <v>821</v>
      </c>
      <c r="C32" s="211">
        <f>DataVectors!S175</f>
        <v>0</v>
      </c>
      <c r="D32" s="211">
        <f>DataVectors!T175</f>
        <v>0</v>
      </c>
      <c r="E32" s="212">
        <f t="shared" si="0"/>
        <v>0</v>
      </c>
      <c r="F32" s="212">
        <f t="shared" si="15"/>
        <v>0</v>
      </c>
      <c r="H32" s="139">
        <f t="shared" si="1"/>
        <v>821</v>
      </c>
      <c r="I32" s="202"/>
      <c r="J32" s="142">
        <f t="shared" si="2"/>
        <v>0</v>
      </c>
      <c r="K32" s="202"/>
      <c r="L32" s="142">
        <f t="shared" si="3"/>
        <v>0</v>
      </c>
      <c r="M32" s="202"/>
      <c r="N32" s="142">
        <f t="shared" si="4"/>
        <v>0</v>
      </c>
      <c r="O32" s="202"/>
      <c r="P32" s="142">
        <f t="shared" si="5"/>
        <v>0</v>
      </c>
      <c r="Q32" s="202"/>
      <c r="R32" s="142">
        <f t="shared" si="6"/>
        <v>0</v>
      </c>
      <c r="S32" s="202"/>
      <c r="T32" s="142">
        <f t="shared" si="7"/>
        <v>0</v>
      </c>
      <c r="U32" s="202"/>
      <c r="V32" s="142">
        <f t="shared" si="8"/>
        <v>0</v>
      </c>
      <c r="W32" s="202"/>
      <c r="X32" s="142">
        <f t="shared" si="9"/>
        <v>0</v>
      </c>
      <c r="Y32" s="202"/>
      <c r="Z32" s="142">
        <f t="shared" si="10"/>
        <v>0</v>
      </c>
      <c r="AA32" s="202"/>
      <c r="AB32" s="142">
        <f t="shared" si="11"/>
        <v>0</v>
      </c>
      <c r="AC32" s="202"/>
      <c r="AD32" s="142">
        <f t="shared" si="12"/>
        <v>0</v>
      </c>
      <c r="AE32" s="202"/>
      <c r="AF32" s="142">
        <f t="shared" si="13"/>
        <v>0</v>
      </c>
      <c r="AG32" s="202"/>
      <c r="AH32" s="142">
        <f t="shared" si="14"/>
        <v>0</v>
      </c>
    </row>
    <row r="33" spans="2:34" x14ac:dyDescent="0.15">
      <c r="B33" s="128">
        <f>DataVectors!F176</f>
        <v>851</v>
      </c>
      <c r="C33" s="211">
        <f>DataVectors!S176</f>
        <v>0</v>
      </c>
      <c r="D33" s="211">
        <f>DataVectors!T176</f>
        <v>0</v>
      </c>
      <c r="E33" s="212">
        <f t="shared" si="0"/>
        <v>0</v>
      </c>
      <c r="F33" s="212">
        <f t="shared" si="15"/>
        <v>0</v>
      </c>
      <c r="H33" s="139">
        <f t="shared" si="1"/>
        <v>851</v>
      </c>
      <c r="I33" s="202"/>
      <c r="J33" s="142">
        <f t="shared" si="2"/>
        <v>0</v>
      </c>
      <c r="K33" s="202"/>
      <c r="L33" s="142">
        <f t="shared" si="3"/>
        <v>0</v>
      </c>
      <c r="M33" s="202"/>
      <c r="N33" s="142">
        <f t="shared" si="4"/>
        <v>0</v>
      </c>
      <c r="O33" s="202"/>
      <c r="P33" s="142">
        <f t="shared" si="5"/>
        <v>0</v>
      </c>
      <c r="Q33" s="202"/>
      <c r="R33" s="142">
        <f t="shared" si="6"/>
        <v>0</v>
      </c>
      <c r="S33" s="202"/>
      <c r="T33" s="142">
        <f t="shared" si="7"/>
        <v>0</v>
      </c>
      <c r="U33" s="202"/>
      <c r="V33" s="142">
        <f t="shared" si="8"/>
        <v>0</v>
      </c>
      <c r="W33" s="202"/>
      <c r="X33" s="142">
        <f t="shared" si="9"/>
        <v>0</v>
      </c>
      <c r="Y33" s="202"/>
      <c r="Z33" s="142">
        <f t="shared" si="10"/>
        <v>0</v>
      </c>
      <c r="AA33" s="202"/>
      <c r="AB33" s="142">
        <f t="shared" si="11"/>
        <v>0</v>
      </c>
      <c r="AC33" s="202"/>
      <c r="AD33" s="142">
        <f t="shared" si="12"/>
        <v>0</v>
      </c>
      <c r="AE33" s="202"/>
      <c r="AF33" s="142">
        <f t="shared" si="13"/>
        <v>0</v>
      </c>
      <c r="AG33" s="202"/>
      <c r="AH33" s="142">
        <f t="shared" si="14"/>
        <v>0</v>
      </c>
    </row>
    <row r="34" spans="2:34" x14ac:dyDescent="0.15">
      <c r="B34" s="128">
        <f>DataVectors!F177</f>
        <v>882</v>
      </c>
      <c r="C34" s="211">
        <f>DataVectors!S177</f>
        <v>0</v>
      </c>
      <c r="D34" s="211">
        <f>DataVectors!T177</f>
        <v>0</v>
      </c>
      <c r="E34" s="212">
        <f t="shared" si="0"/>
        <v>0</v>
      </c>
      <c r="F34" s="212">
        <f t="shared" si="15"/>
        <v>0</v>
      </c>
      <c r="H34" s="139">
        <f t="shared" si="1"/>
        <v>882</v>
      </c>
      <c r="I34" s="202"/>
      <c r="J34" s="142">
        <f t="shared" si="2"/>
        <v>0</v>
      </c>
      <c r="K34" s="202"/>
      <c r="L34" s="142">
        <f t="shared" si="3"/>
        <v>0</v>
      </c>
      <c r="M34" s="202"/>
      <c r="N34" s="142">
        <f t="shared" si="4"/>
        <v>0</v>
      </c>
      <c r="O34" s="202"/>
      <c r="P34" s="142">
        <f t="shared" si="5"/>
        <v>0</v>
      </c>
      <c r="Q34" s="202"/>
      <c r="R34" s="142">
        <f t="shared" si="6"/>
        <v>0</v>
      </c>
      <c r="S34" s="202"/>
      <c r="T34" s="142">
        <f t="shared" si="7"/>
        <v>0</v>
      </c>
      <c r="U34" s="202"/>
      <c r="V34" s="142">
        <f t="shared" si="8"/>
        <v>0</v>
      </c>
      <c r="W34" s="202"/>
      <c r="X34" s="142">
        <f t="shared" si="9"/>
        <v>0</v>
      </c>
      <c r="Y34" s="202"/>
      <c r="Z34" s="142">
        <f t="shared" si="10"/>
        <v>0</v>
      </c>
      <c r="AA34" s="202"/>
      <c r="AB34" s="142">
        <f t="shared" si="11"/>
        <v>0</v>
      </c>
      <c r="AC34" s="202"/>
      <c r="AD34" s="142">
        <f t="shared" si="12"/>
        <v>0</v>
      </c>
      <c r="AE34" s="202"/>
      <c r="AF34" s="142">
        <f t="shared" si="13"/>
        <v>0</v>
      </c>
      <c r="AG34" s="202"/>
      <c r="AH34" s="142">
        <f t="shared" si="14"/>
        <v>0</v>
      </c>
    </row>
    <row r="35" spans="2:34" x14ac:dyDescent="0.15">
      <c r="B35" s="128">
        <f>DataVectors!F178</f>
        <v>912</v>
      </c>
      <c r="C35" s="211">
        <f>DataVectors!S178</f>
        <v>0</v>
      </c>
      <c r="D35" s="211">
        <f>DataVectors!T178</f>
        <v>0</v>
      </c>
      <c r="E35" s="212">
        <f t="shared" si="0"/>
        <v>0</v>
      </c>
      <c r="F35" s="212">
        <f t="shared" si="15"/>
        <v>0</v>
      </c>
      <c r="H35" s="139">
        <f t="shared" si="1"/>
        <v>912</v>
      </c>
      <c r="I35" s="202"/>
      <c r="J35" s="142">
        <f t="shared" si="2"/>
        <v>0</v>
      </c>
      <c r="K35" s="202"/>
      <c r="L35" s="142">
        <f t="shared" si="3"/>
        <v>0</v>
      </c>
      <c r="M35" s="202"/>
      <c r="N35" s="142">
        <f t="shared" si="4"/>
        <v>0</v>
      </c>
      <c r="O35" s="202"/>
      <c r="P35" s="142">
        <f t="shared" si="5"/>
        <v>0</v>
      </c>
      <c r="Q35" s="202"/>
      <c r="R35" s="142">
        <f t="shared" si="6"/>
        <v>0</v>
      </c>
      <c r="S35" s="202"/>
      <c r="T35" s="142">
        <f t="shared" si="7"/>
        <v>0</v>
      </c>
      <c r="U35" s="202"/>
      <c r="V35" s="142">
        <f t="shared" si="8"/>
        <v>0</v>
      </c>
      <c r="W35" s="202"/>
      <c r="X35" s="142">
        <f t="shared" si="9"/>
        <v>0</v>
      </c>
      <c r="Y35" s="202"/>
      <c r="Z35" s="142">
        <f t="shared" si="10"/>
        <v>0</v>
      </c>
      <c r="AA35" s="202"/>
      <c r="AB35" s="142">
        <f t="shared" si="11"/>
        <v>0</v>
      </c>
      <c r="AC35" s="202"/>
      <c r="AD35" s="142">
        <f t="shared" si="12"/>
        <v>0</v>
      </c>
      <c r="AE35" s="202"/>
      <c r="AF35" s="142">
        <f t="shared" si="13"/>
        <v>0</v>
      </c>
      <c r="AG35" s="202"/>
      <c r="AH35" s="142">
        <f t="shared" si="14"/>
        <v>0</v>
      </c>
    </row>
    <row r="36" spans="2:34" x14ac:dyDescent="0.15">
      <c r="B36" s="128">
        <f>DataVectors!F179</f>
        <v>943</v>
      </c>
      <c r="C36" s="211">
        <f>DataVectors!S179</f>
        <v>0</v>
      </c>
      <c r="D36" s="211">
        <f>DataVectors!T179</f>
        <v>0</v>
      </c>
      <c r="E36" s="212">
        <f t="shared" si="0"/>
        <v>0</v>
      </c>
      <c r="F36" s="212">
        <f t="shared" si="15"/>
        <v>0</v>
      </c>
      <c r="H36" s="139">
        <f t="shared" si="1"/>
        <v>943</v>
      </c>
      <c r="I36" s="202"/>
      <c r="J36" s="142">
        <f t="shared" si="2"/>
        <v>0</v>
      </c>
      <c r="K36" s="202"/>
      <c r="L36" s="142">
        <f t="shared" si="3"/>
        <v>0</v>
      </c>
      <c r="M36" s="202"/>
      <c r="N36" s="142">
        <f t="shared" si="4"/>
        <v>0</v>
      </c>
      <c r="O36" s="202"/>
      <c r="P36" s="142">
        <f t="shared" si="5"/>
        <v>0</v>
      </c>
      <c r="Q36" s="202"/>
      <c r="R36" s="142">
        <f t="shared" si="6"/>
        <v>0</v>
      </c>
      <c r="S36" s="202"/>
      <c r="T36" s="142">
        <f t="shared" si="7"/>
        <v>0</v>
      </c>
      <c r="U36" s="202"/>
      <c r="V36" s="142">
        <f t="shared" si="8"/>
        <v>0</v>
      </c>
      <c r="W36" s="202"/>
      <c r="X36" s="142">
        <f t="shared" si="9"/>
        <v>0</v>
      </c>
      <c r="Y36" s="202"/>
      <c r="Z36" s="142">
        <f t="shared" si="10"/>
        <v>0</v>
      </c>
      <c r="AA36" s="202"/>
      <c r="AB36" s="142">
        <f t="shared" si="11"/>
        <v>0</v>
      </c>
      <c r="AC36" s="202"/>
      <c r="AD36" s="142">
        <f t="shared" si="12"/>
        <v>0</v>
      </c>
      <c r="AE36" s="202"/>
      <c r="AF36" s="142">
        <f t="shared" si="13"/>
        <v>0</v>
      </c>
      <c r="AG36" s="202"/>
      <c r="AH36" s="142">
        <f t="shared" si="14"/>
        <v>0</v>
      </c>
    </row>
    <row r="37" spans="2:34" x14ac:dyDescent="0.15">
      <c r="B37" s="128">
        <f>DataVectors!F180</f>
        <v>974</v>
      </c>
      <c r="C37" s="211">
        <f>DataVectors!S180</f>
        <v>0</v>
      </c>
      <c r="D37" s="211">
        <f>DataVectors!T180</f>
        <v>0</v>
      </c>
      <c r="E37" s="212">
        <f t="shared" si="0"/>
        <v>0</v>
      </c>
      <c r="F37" s="212">
        <f t="shared" si="15"/>
        <v>0</v>
      </c>
      <c r="H37" s="139">
        <f t="shared" si="1"/>
        <v>974</v>
      </c>
      <c r="I37" s="202"/>
      <c r="J37" s="142">
        <f t="shared" si="2"/>
        <v>0</v>
      </c>
      <c r="K37" s="202"/>
      <c r="L37" s="142">
        <f t="shared" si="3"/>
        <v>0</v>
      </c>
      <c r="M37" s="202"/>
      <c r="N37" s="142">
        <f t="shared" si="4"/>
        <v>0</v>
      </c>
      <c r="O37" s="202"/>
      <c r="P37" s="142">
        <f t="shared" si="5"/>
        <v>0</v>
      </c>
      <c r="Q37" s="202"/>
      <c r="R37" s="142">
        <f t="shared" si="6"/>
        <v>0</v>
      </c>
      <c r="S37" s="202"/>
      <c r="T37" s="142">
        <f t="shared" si="7"/>
        <v>0</v>
      </c>
      <c r="U37" s="202"/>
      <c r="V37" s="142">
        <f t="shared" si="8"/>
        <v>0</v>
      </c>
      <c r="W37" s="202"/>
      <c r="X37" s="142">
        <f t="shared" si="9"/>
        <v>0</v>
      </c>
      <c r="Y37" s="202"/>
      <c r="Z37" s="142">
        <f t="shared" si="10"/>
        <v>0</v>
      </c>
      <c r="AA37" s="202"/>
      <c r="AB37" s="142">
        <f t="shared" si="11"/>
        <v>0</v>
      </c>
      <c r="AC37" s="202"/>
      <c r="AD37" s="142">
        <f t="shared" si="12"/>
        <v>0</v>
      </c>
      <c r="AE37" s="202"/>
      <c r="AF37" s="142">
        <f t="shared" si="13"/>
        <v>0</v>
      </c>
      <c r="AG37" s="202"/>
      <c r="AH37" s="142">
        <f t="shared" si="14"/>
        <v>0</v>
      </c>
    </row>
    <row r="38" spans="2:34" x14ac:dyDescent="0.15">
      <c r="B38" s="128">
        <f>DataVectors!F181</f>
        <v>1004</v>
      </c>
      <c r="C38" s="211">
        <f>DataVectors!S181</f>
        <v>0</v>
      </c>
      <c r="D38" s="211">
        <f>DataVectors!T181</f>
        <v>0</v>
      </c>
      <c r="E38" s="212">
        <f t="shared" si="0"/>
        <v>0</v>
      </c>
      <c r="F38" s="212">
        <f t="shared" si="15"/>
        <v>0</v>
      </c>
      <c r="H38" s="139">
        <f t="shared" si="1"/>
        <v>1004</v>
      </c>
      <c r="I38" s="202"/>
      <c r="J38" s="142">
        <f t="shared" si="2"/>
        <v>0</v>
      </c>
      <c r="K38" s="202"/>
      <c r="L38" s="142">
        <f t="shared" si="3"/>
        <v>0</v>
      </c>
      <c r="M38" s="202"/>
      <c r="N38" s="142">
        <f t="shared" si="4"/>
        <v>0</v>
      </c>
      <c r="O38" s="202"/>
      <c r="P38" s="142">
        <f t="shared" si="5"/>
        <v>0</v>
      </c>
      <c r="Q38" s="202"/>
      <c r="R38" s="142">
        <f t="shared" si="6"/>
        <v>0</v>
      </c>
      <c r="S38" s="202"/>
      <c r="T38" s="142">
        <f t="shared" si="7"/>
        <v>0</v>
      </c>
      <c r="U38" s="202"/>
      <c r="V38" s="142">
        <f t="shared" si="8"/>
        <v>0</v>
      </c>
      <c r="W38" s="202"/>
      <c r="X38" s="142">
        <f t="shared" si="9"/>
        <v>0</v>
      </c>
      <c r="Y38" s="202"/>
      <c r="Z38" s="142">
        <f t="shared" si="10"/>
        <v>0</v>
      </c>
      <c r="AA38" s="202"/>
      <c r="AB38" s="142">
        <f t="shared" si="11"/>
        <v>0</v>
      </c>
      <c r="AC38" s="202"/>
      <c r="AD38" s="142">
        <f t="shared" si="12"/>
        <v>0</v>
      </c>
      <c r="AE38" s="202"/>
      <c r="AF38" s="142">
        <f t="shared" si="13"/>
        <v>0</v>
      </c>
      <c r="AG38" s="202"/>
      <c r="AH38" s="142">
        <f t="shared" si="14"/>
        <v>0</v>
      </c>
    </row>
    <row r="39" spans="2:34" x14ac:dyDescent="0.15">
      <c r="B39" s="128">
        <f>DataVectors!F182</f>
        <v>1035</v>
      </c>
      <c r="C39" s="211">
        <f>DataVectors!S182</f>
        <v>0</v>
      </c>
      <c r="D39" s="211">
        <f>DataVectors!T182</f>
        <v>0</v>
      </c>
      <c r="E39" s="212">
        <f t="shared" si="0"/>
        <v>0</v>
      </c>
      <c r="F39" s="212">
        <f t="shared" si="15"/>
        <v>0</v>
      </c>
      <c r="H39" s="139">
        <f t="shared" si="1"/>
        <v>1035</v>
      </c>
      <c r="I39" s="202"/>
      <c r="J39" s="142">
        <f t="shared" si="2"/>
        <v>0</v>
      </c>
      <c r="K39" s="202"/>
      <c r="L39" s="142">
        <f t="shared" si="3"/>
        <v>0</v>
      </c>
      <c r="M39" s="202"/>
      <c r="N39" s="142">
        <f t="shared" si="4"/>
        <v>0</v>
      </c>
      <c r="O39" s="202"/>
      <c r="P39" s="142">
        <f t="shared" si="5"/>
        <v>0</v>
      </c>
      <c r="Q39" s="202"/>
      <c r="R39" s="142">
        <f t="shared" si="6"/>
        <v>0</v>
      </c>
      <c r="S39" s="202"/>
      <c r="T39" s="142">
        <f t="shared" si="7"/>
        <v>0</v>
      </c>
      <c r="U39" s="202"/>
      <c r="V39" s="142">
        <f t="shared" si="8"/>
        <v>0</v>
      </c>
      <c r="W39" s="202"/>
      <c r="X39" s="142">
        <f t="shared" si="9"/>
        <v>0</v>
      </c>
      <c r="Y39" s="202"/>
      <c r="Z39" s="142">
        <f t="shared" si="10"/>
        <v>0</v>
      </c>
      <c r="AA39" s="202"/>
      <c r="AB39" s="142">
        <f t="shared" si="11"/>
        <v>0</v>
      </c>
      <c r="AC39" s="202"/>
      <c r="AD39" s="142">
        <f t="shared" si="12"/>
        <v>0</v>
      </c>
      <c r="AE39" s="202"/>
      <c r="AF39" s="142">
        <f t="shared" si="13"/>
        <v>0</v>
      </c>
      <c r="AG39" s="202"/>
      <c r="AH39" s="142">
        <f t="shared" si="14"/>
        <v>0</v>
      </c>
    </row>
    <row r="40" spans="2:34" x14ac:dyDescent="0.15">
      <c r="B40" s="128">
        <f>DataVectors!F183</f>
        <v>1065</v>
      </c>
      <c r="C40" s="211">
        <f>DataVectors!S183</f>
        <v>0</v>
      </c>
      <c r="D40" s="211">
        <f>DataVectors!T183</f>
        <v>0</v>
      </c>
      <c r="E40" s="212">
        <f t="shared" si="0"/>
        <v>0</v>
      </c>
      <c r="F40" s="212">
        <f t="shared" si="15"/>
        <v>0</v>
      </c>
      <c r="H40" s="139">
        <f t="shared" si="1"/>
        <v>1065</v>
      </c>
      <c r="I40" s="202"/>
      <c r="J40" s="142">
        <f t="shared" si="2"/>
        <v>0</v>
      </c>
      <c r="K40" s="202"/>
      <c r="L40" s="142">
        <f t="shared" si="3"/>
        <v>0</v>
      </c>
      <c r="M40" s="202"/>
      <c r="N40" s="142">
        <f t="shared" si="4"/>
        <v>0</v>
      </c>
      <c r="O40" s="202"/>
      <c r="P40" s="142">
        <f t="shared" si="5"/>
        <v>0</v>
      </c>
      <c r="Q40" s="202"/>
      <c r="R40" s="142">
        <f t="shared" si="6"/>
        <v>0</v>
      </c>
      <c r="S40" s="202"/>
      <c r="T40" s="142">
        <f t="shared" si="7"/>
        <v>0</v>
      </c>
      <c r="U40" s="202"/>
      <c r="V40" s="142">
        <f t="shared" si="8"/>
        <v>0</v>
      </c>
      <c r="W40" s="202"/>
      <c r="X40" s="142">
        <f t="shared" si="9"/>
        <v>0</v>
      </c>
      <c r="Y40" s="202"/>
      <c r="Z40" s="142">
        <f t="shared" si="10"/>
        <v>0</v>
      </c>
      <c r="AA40" s="202"/>
      <c r="AB40" s="142">
        <f t="shared" si="11"/>
        <v>0</v>
      </c>
      <c r="AC40" s="202"/>
      <c r="AD40" s="142">
        <f t="shared" si="12"/>
        <v>0</v>
      </c>
      <c r="AE40" s="202"/>
      <c r="AF40" s="142">
        <f t="shared" si="13"/>
        <v>0</v>
      </c>
      <c r="AG40" s="202"/>
      <c r="AH40" s="142">
        <f t="shared" si="14"/>
        <v>0</v>
      </c>
    </row>
    <row r="41" spans="2:34" x14ac:dyDescent="0.15">
      <c r="B41" s="128">
        <f>DataVectors!F184</f>
        <v>1096</v>
      </c>
      <c r="C41" s="211">
        <f>DataVectors!S184</f>
        <v>0</v>
      </c>
      <c r="D41" s="211">
        <f>DataVectors!T184</f>
        <v>0</v>
      </c>
      <c r="E41" s="212">
        <f t="shared" si="0"/>
        <v>0</v>
      </c>
      <c r="F41" s="212">
        <f t="shared" si="15"/>
        <v>0</v>
      </c>
      <c r="H41" s="139">
        <f t="shared" si="1"/>
        <v>1096</v>
      </c>
      <c r="I41" s="202"/>
      <c r="J41" s="142">
        <f t="shared" si="2"/>
        <v>0</v>
      </c>
      <c r="K41" s="202"/>
      <c r="L41" s="142">
        <f t="shared" si="3"/>
        <v>0</v>
      </c>
      <c r="M41" s="202"/>
      <c r="N41" s="142">
        <f t="shared" si="4"/>
        <v>0</v>
      </c>
      <c r="O41" s="202"/>
      <c r="P41" s="142">
        <f t="shared" si="5"/>
        <v>0</v>
      </c>
      <c r="Q41" s="202"/>
      <c r="R41" s="142">
        <f t="shared" si="6"/>
        <v>0</v>
      </c>
      <c r="S41" s="202"/>
      <c r="T41" s="142">
        <f t="shared" si="7"/>
        <v>0</v>
      </c>
      <c r="U41" s="202"/>
      <c r="V41" s="142">
        <f t="shared" si="8"/>
        <v>0</v>
      </c>
      <c r="W41" s="202"/>
      <c r="X41" s="142">
        <f t="shared" si="9"/>
        <v>0</v>
      </c>
      <c r="Y41" s="202"/>
      <c r="Z41" s="142">
        <f t="shared" si="10"/>
        <v>0</v>
      </c>
      <c r="AA41" s="202"/>
      <c r="AB41" s="142">
        <f t="shared" si="11"/>
        <v>0</v>
      </c>
      <c r="AC41" s="202"/>
      <c r="AD41" s="142">
        <f t="shared" si="12"/>
        <v>0</v>
      </c>
      <c r="AE41" s="202"/>
      <c r="AF41" s="142">
        <f t="shared" si="13"/>
        <v>0</v>
      </c>
      <c r="AG41" s="202"/>
      <c r="AH41" s="142">
        <f t="shared" si="14"/>
        <v>0</v>
      </c>
    </row>
    <row r="42" spans="2:34" x14ac:dyDescent="0.15">
      <c r="B42" s="128">
        <f>DataVectors!F185</f>
        <v>1127</v>
      </c>
      <c r="C42" s="211">
        <f>DataVectors!S185</f>
        <v>0</v>
      </c>
      <c r="D42" s="211">
        <f>DataVectors!T185</f>
        <v>0</v>
      </c>
      <c r="E42" s="212">
        <f t="shared" si="0"/>
        <v>0</v>
      </c>
      <c r="F42" s="212">
        <f t="shared" si="15"/>
        <v>0</v>
      </c>
      <c r="H42" s="139">
        <f t="shared" si="1"/>
        <v>1127</v>
      </c>
      <c r="I42" s="202"/>
      <c r="J42" s="142">
        <f t="shared" si="2"/>
        <v>0</v>
      </c>
      <c r="K42" s="202"/>
      <c r="L42" s="142">
        <f t="shared" si="3"/>
        <v>0</v>
      </c>
      <c r="M42" s="202"/>
      <c r="N42" s="142">
        <f t="shared" si="4"/>
        <v>0</v>
      </c>
      <c r="O42" s="202"/>
      <c r="P42" s="142">
        <f t="shared" si="5"/>
        <v>0</v>
      </c>
      <c r="Q42" s="202"/>
      <c r="R42" s="142">
        <f t="shared" si="6"/>
        <v>0</v>
      </c>
      <c r="S42" s="202"/>
      <c r="T42" s="142">
        <f t="shared" si="7"/>
        <v>0</v>
      </c>
      <c r="U42" s="202"/>
      <c r="V42" s="142">
        <f t="shared" si="8"/>
        <v>0</v>
      </c>
      <c r="W42" s="202"/>
      <c r="X42" s="142">
        <f t="shared" si="9"/>
        <v>0</v>
      </c>
      <c r="Y42" s="202"/>
      <c r="Z42" s="142">
        <f t="shared" si="10"/>
        <v>0</v>
      </c>
      <c r="AA42" s="202"/>
      <c r="AB42" s="142">
        <f t="shared" si="11"/>
        <v>0</v>
      </c>
      <c r="AC42" s="202"/>
      <c r="AD42" s="142">
        <f t="shared" si="12"/>
        <v>0</v>
      </c>
      <c r="AE42" s="202"/>
      <c r="AF42" s="142">
        <f t="shared" si="13"/>
        <v>0</v>
      </c>
      <c r="AG42" s="202"/>
      <c r="AH42" s="142">
        <f t="shared" si="14"/>
        <v>0</v>
      </c>
    </row>
    <row r="43" spans="2:34" x14ac:dyDescent="0.15">
      <c r="B43" s="128">
        <f>DataVectors!F186</f>
        <v>1155</v>
      </c>
      <c r="C43" s="211">
        <f>DataVectors!S186</f>
        <v>0</v>
      </c>
      <c r="D43" s="211">
        <f>DataVectors!T186</f>
        <v>0</v>
      </c>
      <c r="E43" s="212">
        <f t="shared" si="0"/>
        <v>0</v>
      </c>
      <c r="F43" s="212">
        <f t="shared" si="15"/>
        <v>0</v>
      </c>
      <c r="H43" s="139">
        <f t="shared" si="1"/>
        <v>1155</v>
      </c>
      <c r="I43" s="202"/>
      <c r="J43" s="142">
        <f t="shared" si="2"/>
        <v>0</v>
      </c>
      <c r="K43" s="202"/>
      <c r="L43" s="142">
        <f t="shared" si="3"/>
        <v>0</v>
      </c>
      <c r="M43" s="202"/>
      <c r="N43" s="142">
        <f t="shared" si="4"/>
        <v>0</v>
      </c>
      <c r="O43" s="202"/>
      <c r="P43" s="142">
        <f t="shared" si="5"/>
        <v>0</v>
      </c>
      <c r="Q43" s="202"/>
      <c r="R43" s="142">
        <f t="shared" si="6"/>
        <v>0</v>
      </c>
      <c r="S43" s="202"/>
      <c r="T43" s="142">
        <f t="shared" si="7"/>
        <v>0</v>
      </c>
      <c r="U43" s="202"/>
      <c r="V43" s="142">
        <f t="shared" si="8"/>
        <v>0</v>
      </c>
      <c r="W43" s="202"/>
      <c r="X43" s="142">
        <f t="shared" si="9"/>
        <v>0</v>
      </c>
      <c r="Y43" s="202"/>
      <c r="Z43" s="142">
        <f t="shared" si="10"/>
        <v>0</v>
      </c>
      <c r="AA43" s="202"/>
      <c r="AB43" s="142">
        <f t="shared" si="11"/>
        <v>0</v>
      </c>
      <c r="AC43" s="202"/>
      <c r="AD43" s="142">
        <f t="shared" si="12"/>
        <v>0</v>
      </c>
      <c r="AE43" s="202"/>
      <c r="AF43" s="142">
        <f t="shared" si="13"/>
        <v>0</v>
      </c>
      <c r="AG43" s="202"/>
      <c r="AH43" s="142">
        <f t="shared" si="14"/>
        <v>0</v>
      </c>
    </row>
    <row r="44" spans="2:34" x14ac:dyDescent="0.15">
      <c r="B44" s="128">
        <f>DataVectors!F187</f>
        <v>1186</v>
      </c>
      <c r="C44" s="211">
        <f>DataVectors!S187</f>
        <v>0</v>
      </c>
      <c r="D44" s="211">
        <f>DataVectors!T187</f>
        <v>0</v>
      </c>
      <c r="E44" s="212">
        <f t="shared" si="0"/>
        <v>0</v>
      </c>
      <c r="F44" s="212">
        <f t="shared" si="15"/>
        <v>0</v>
      </c>
      <c r="H44" s="139">
        <f t="shared" si="1"/>
        <v>1186</v>
      </c>
      <c r="I44" s="202"/>
      <c r="J44" s="142">
        <f t="shared" si="2"/>
        <v>0</v>
      </c>
      <c r="K44" s="202"/>
      <c r="L44" s="142">
        <f t="shared" si="3"/>
        <v>0</v>
      </c>
      <c r="M44" s="202"/>
      <c r="N44" s="142">
        <f t="shared" si="4"/>
        <v>0</v>
      </c>
      <c r="O44" s="202"/>
      <c r="P44" s="142">
        <f t="shared" si="5"/>
        <v>0</v>
      </c>
      <c r="Q44" s="202"/>
      <c r="R44" s="142">
        <f t="shared" si="6"/>
        <v>0</v>
      </c>
      <c r="S44" s="202"/>
      <c r="T44" s="142">
        <f t="shared" si="7"/>
        <v>0</v>
      </c>
      <c r="U44" s="202"/>
      <c r="V44" s="142">
        <f t="shared" si="8"/>
        <v>0</v>
      </c>
      <c r="W44" s="202"/>
      <c r="X44" s="142">
        <f t="shared" si="9"/>
        <v>0</v>
      </c>
      <c r="Y44" s="202"/>
      <c r="Z44" s="142">
        <f t="shared" si="10"/>
        <v>0</v>
      </c>
      <c r="AA44" s="202"/>
      <c r="AB44" s="142">
        <f t="shared" si="11"/>
        <v>0</v>
      </c>
      <c r="AC44" s="202"/>
      <c r="AD44" s="142">
        <f t="shared" si="12"/>
        <v>0</v>
      </c>
      <c r="AE44" s="202"/>
      <c r="AF44" s="142">
        <f t="shared" si="13"/>
        <v>0</v>
      </c>
      <c r="AG44" s="202"/>
      <c r="AH44" s="142">
        <f t="shared" si="14"/>
        <v>0</v>
      </c>
    </row>
    <row r="45" spans="2:34" x14ac:dyDescent="0.15">
      <c r="B45" s="128">
        <f>DataVectors!F188</f>
        <v>1216</v>
      </c>
      <c r="C45" s="211">
        <f>DataVectors!S188</f>
        <v>0</v>
      </c>
      <c r="D45" s="211">
        <f>DataVectors!T188</f>
        <v>0</v>
      </c>
      <c r="E45" s="212">
        <f t="shared" si="0"/>
        <v>0</v>
      </c>
      <c r="F45" s="212">
        <f t="shared" si="15"/>
        <v>0</v>
      </c>
      <c r="H45" s="139">
        <f t="shared" si="1"/>
        <v>1216</v>
      </c>
      <c r="I45" s="202"/>
      <c r="J45" s="142">
        <f t="shared" si="2"/>
        <v>0</v>
      </c>
      <c r="K45" s="202"/>
      <c r="L45" s="142">
        <f t="shared" si="3"/>
        <v>0</v>
      </c>
      <c r="M45" s="202"/>
      <c r="N45" s="142">
        <f t="shared" si="4"/>
        <v>0</v>
      </c>
      <c r="O45" s="202"/>
      <c r="P45" s="142">
        <f t="shared" si="5"/>
        <v>0</v>
      </c>
      <c r="Q45" s="202"/>
      <c r="R45" s="142">
        <f t="shared" si="6"/>
        <v>0</v>
      </c>
      <c r="S45" s="202"/>
      <c r="T45" s="142">
        <f t="shared" si="7"/>
        <v>0</v>
      </c>
      <c r="U45" s="202"/>
      <c r="V45" s="142">
        <f t="shared" si="8"/>
        <v>0</v>
      </c>
      <c r="W45" s="202"/>
      <c r="X45" s="142">
        <f t="shared" si="9"/>
        <v>0</v>
      </c>
      <c r="Y45" s="202"/>
      <c r="Z45" s="142">
        <f t="shared" si="10"/>
        <v>0</v>
      </c>
      <c r="AA45" s="202"/>
      <c r="AB45" s="142">
        <f t="shared" si="11"/>
        <v>0</v>
      </c>
      <c r="AC45" s="202"/>
      <c r="AD45" s="142">
        <f t="shared" si="12"/>
        <v>0</v>
      </c>
      <c r="AE45" s="202"/>
      <c r="AF45" s="142">
        <f t="shared" si="13"/>
        <v>0</v>
      </c>
      <c r="AG45" s="202"/>
      <c r="AH45" s="142">
        <f t="shared" si="14"/>
        <v>0</v>
      </c>
    </row>
    <row r="46" spans="2:34" x14ac:dyDescent="0.15">
      <c r="B46" s="128">
        <f>DataVectors!F189</f>
        <v>1247</v>
      </c>
      <c r="C46" s="211">
        <f>DataVectors!S189</f>
        <v>0</v>
      </c>
      <c r="D46" s="211">
        <f>DataVectors!T189</f>
        <v>0</v>
      </c>
      <c r="E46" s="212">
        <f t="shared" si="0"/>
        <v>0</v>
      </c>
      <c r="F46" s="212">
        <f t="shared" si="15"/>
        <v>0</v>
      </c>
      <c r="H46" s="139">
        <f t="shared" si="1"/>
        <v>1247</v>
      </c>
      <c r="I46" s="202"/>
      <c r="J46" s="142">
        <f t="shared" si="2"/>
        <v>0</v>
      </c>
      <c r="K46" s="202"/>
      <c r="L46" s="142">
        <f t="shared" si="3"/>
        <v>0</v>
      </c>
      <c r="M46" s="202"/>
      <c r="N46" s="142">
        <f t="shared" si="4"/>
        <v>0</v>
      </c>
      <c r="O46" s="202"/>
      <c r="P46" s="142">
        <f t="shared" si="5"/>
        <v>0</v>
      </c>
      <c r="Q46" s="202"/>
      <c r="R46" s="142">
        <f t="shared" si="6"/>
        <v>0</v>
      </c>
      <c r="S46" s="202"/>
      <c r="T46" s="142">
        <f t="shared" si="7"/>
        <v>0</v>
      </c>
      <c r="U46" s="202"/>
      <c r="V46" s="142">
        <f t="shared" si="8"/>
        <v>0</v>
      </c>
      <c r="W46" s="202"/>
      <c r="X46" s="142">
        <f t="shared" si="9"/>
        <v>0</v>
      </c>
      <c r="Y46" s="202"/>
      <c r="Z46" s="142">
        <f t="shared" si="10"/>
        <v>0</v>
      </c>
      <c r="AA46" s="202"/>
      <c r="AB46" s="142">
        <f t="shared" si="11"/>
        <v>0</v>
      </c>
      <c r="AC46" s="202"/>
      <c r="AD46" s="142">
        <f t="shared" si="12"/>
        <v>0</v>
      </c>
      <c r="AE46" s="202"/>
      <c r="AF46" s="142">
        <f t="shared" si="13"/>
        <v>0</v>
      </c>
      <c r="AG46" s="202"/>
      <c r="AH46" s="142">
        <f t="shared" si="14"/>
        <v>0</v>
      </c>
    </row>
    <row r="47" spans="2:34" x14ac:dyDescent="0.15">
      <c r="B47" s="128">
        <f>DataVectors!F190</f>
        <v>1277</v>
      </c>
      <c r="C47" s="211">
        <f>DataVectors!S190</f>
        <v>0</v>
      </c>
      <c r="D47" s="211">
        <f>DataVectors!T190</f>
        <v>0</v>
      </c>
      <c r="E47" s="212">
        <f t="shared" si="0"/>
        <v>0</v>
      </c>
      <c r="F47" s="212">
        <f t="shared" si="15"/>
        <v>0</v>
      </c>
      <c r="H47" s="139">
        <f t="shared" si="1"/>
        <v>1277</v>
      </c>
      <c r="I47" s="202"/>
      <c r="J47" s="142">
        <f t="shared" si="2"/>
        <v>0</v>
      </c>
      <c r="K47" s="202"/>
      <c r="L47" s="142">
        <f t="shared" si="3"/>
        <v>0</v>
      </c>
      <c r="M47" s="202"/>
      <c r="N47" s="142">
        <f t="shared" si="4"/>
        <v>0</v>
      </c>
      <c r="O47" s="202"/>
      <c r="P47" s="142">
        <f t="shared" si="5"/>
        <v>0</v>
      </c>
      <c r="Q47" s="202"/>
      <c r="R47" s="142">
        <f t="shared" si="6"/>
        <v>0</v>
      </c>
      <c r="S47" s="202"/>
      <c r="T47" s="142">
        <f t="shared" si="7"/>
        <v>0</v>
      </c>
      <c r="U47" s="202"/>
      <c r="V47" s="142">
        <f t="shared" si="8"/>
        <v>0</v>
      </c>
      <c r="W47" s="202"/>
      <c r="X47" s="142">
        <f t="shared" si="9"/>
        <v>0</v>
      </c>
      <c r="Y47" s="202"/>
      <c r="Z47" s="142">
        <f t="shared" si="10"/>
        <v>0</v>
      </c>
      <c r="AA47" s="202"/>
      <c r="AB47" s="142">
        <f t="shared" si="11"/>
        <v>0</v>
      </c>
      <c r="AC47" s="202"/>
      <c r="AD47" s="142">
        <f t="shared" si="12"/>
        <v>0</v>
      </c>
      <c r="AE47" s="202"/>
      <c r="AF47" s="142">
        <f t="shared" si="13"/>
        <v>0</v>
      </c>
      <c r="AG47" s="202"/>
      <c r="AH47" s="142">
        <f t="shared" si="14"/>
        <v>0</v>
      </c>
    </row>
    <row r="48" spans="2:34" x14ac:dyDescent="0.15">
      <c r="B48" s="128">
        <f>DataVectors!F191</f>
        <v>1308</v>
      </c>
      <c r="C48" s="211">
        <f>DataVectors!S191</f>
        <v>0</v>
      </c>
      <c r="D48" s="211">
        <f>DataVectors!T191</f>
        <v>0</v>
      </c>
      <c r="E48" s="212">
        <f t="shared" si="0"/>
        <v>0</v>
      </c>
      <c r="F48" s="212">
        <f t="shared" si="15"/>
        <v>0</v>
      </c>
      <c r="H48" s="139">
        <f t="shared" si="1"/>
        <v>1308</v>
      </c>
      <c r="I48" s="202"/>
      <c r="J48" s="142">
        <f t="shared" si="2"/>
        <v>0</v>
      </c>
      <c r="K48" s="202"/>
      <c r="L48" s="142">
        <f t="shared" si="3"/>
        <v>0</v>
      </c>
      <c r="M48" s="202"/>
      <c r="N48" s="142">
        <f t="shared" si="4"/>
        <v>0</v>
      </c>
      <c r="O48" s="202"/>
      <c r="P48" s="142">
        <f t="shared" si="5"/>
        <v>0</v>
      </c>
      <c r="Q48" s="202"/>
      <c r="R48" s="142">
        <f t="shared" si="6"/>
        <v>0</v>
      </c>
      <c r="S48" s="202"/>
      <c r="T48" s="142">
        <f t="shared" si="7"/>
        <v>0</v>
      </c>
      <c r="U48" s="202"/>
      <c r="V48" s="142">
        <f t="shared" si="8"/>
        <v>0</v>
      </c>
      <c r="W48" s="202"/>
      <c r="X48" s="142">
        <f t="shared" si="9"/>
        <v>0</v>
      </c>
      <c r="Y48" s="202"/>
      <c r="Z48" s="142">
        <f t="shared" si="10"/>
        <v>0</v>
      </c>
      <c r="AA48" s="202"/>
      <c r="AB48" s="142">
        <f t="shared" si="11"/>
        <v>0</v>
      </c>
      <c r="AC48" s="202"/>
      <c r="AD48" s="142">
        <f t="shared" si="12"/>
        <v>0</v>
      </c>
      <c r="AE48" s="202"/>
      <c r="AF48" s="142">
        <f t="shared" si="13"/>
        <v>0</v>
      </c>
      <c r="AG48" s="202"/>
      <c r="AH48" s="142">
        <f t="shared" si="14"/>
        <v>0</v>
      </c>
    </row>
    <row r="49" spans="2:34" x14ac:dyDescent="0.15">
      <c r="B49" s="128">
        <f>DataVectors!F192</f>
        <v>1339</v>
      </c>
      <c r="C49" s="211">
        <f>DataVectors!S192</f>
        <v>0</v>
      </c>
      <c r="D49" s="211">
        <f>DataVectors!T192</f>
        <v>0</v>
      </c>
      <c r="E49" s="212">
        <f t="shared" si="0"/>
        <v>0</v>
      </c>
      <c r="F49" s="212">
        <f t="shared" si="15"/>
        <v>0</v>
      </c>
      <c r="H49" s="139">
        <f t="shared" si="1"/>
        <v>1339</v>
      </c>
      <c r="I49" s="202"/>
      <c r="J49" s="142">
        <f t="shared" si="2"/>
        <v>0</v>
      </c>
      <c r="K49" s="202"/>
      <c r="L49" s="142">
        <f t="shared" si="3"/>
        <v>0</v>
      </c>
      <c r="M49" s="202"/>
      <c r="N49" s="142">
        <f t="shared" si="4"/>
        <v>0</v>
      </c>
      <c r="O49" s="202"/>
      <c r="P49" s="142">
        <f t="shared" si="5"/>
        <v>0</v>
      </c>
      <c r="Q49" s="202"/>
      <c r="R49" s="142">
        <f t="shared" si="6"/>
        <v>0</v>
      </c>
      <c r="S49" s="202"/>
      <c r="T49" s="142">
        <f t="shared" si="7"/>
        <v>0</v>
      </c>
      <c r="U49" s="202"/>
      <c r="V49" s="142">
        <f t="shared" si="8"/>
        <v>0</v>
      </c>
      <c r="W49" s="202"/>
      <c r="X49" s="142">
        <f t="shared" si="9"/>
        <v>0</v>
      </c>
      <c r="Y49" s="202"/>
      <c r="Z49" s="142">
        <f t="shared" si="10"/>
        <v>0</v>
      </c>
      <c r="AA49" s="202"/>
      <c r="AB49" s="142">
        <f t="shared" si="11"/>
        <v>0</v>
      </c>
      <c r="AC49" s="202"/>
      <c r="AD49" s="142">
        <f t="shared" si="12"/>
        <v>0</v>
      </c>
      <c r="AE49" s="202"/>
      <c r="AF49" s="142">
        <f t="shared" si="13"/>
        <v>0</v>
      </c>
      <c r="AG49" s="202"/>
      <c r="AH49" s="142">
        <f t="shared" si="14"/>
        <v>0</v>
      </c>
    </row>
    <row r="50" spans="2:34" x14ac:dyDescent="0.15">
      <c r="B50" s="128">
        <f>DataVectors!F193</f>
        <v>1369</v>
      </c>
      <c r="C50" s="211">
        <f>DataVectors!S193</f>
        <v>0</v>
      </c>
      <c r="D50" s="211">
        <f>DataVectors!T193</f>
        <v>0</v>
      </c>
      <c r="E50" s="212">
        <f t="shared" si="0"/>
        <v>0</v>
      </c>
      <c r="F50" s="212">
        <f t="shared" si="15"/>
        <v>0</v>
      </c>
      <c r="H50" s="139">
        <f t="shared" si="1"/>
        <v>1369</v>
      </c>
      <c r="I50" s="202"/>
      <c r="J50" s="142">
        <f t="shared" si="2"/>
        <v>0</v>
      </c>
      <c r="K50" s="202"/>
      <c r="L50" s="142">
        <f t="shared" si="3"/>
        <v>0</v>
      </c>
      <c r="M50" s="202"/>
      <c r="N50" s="142">
        <f t="shared" si="4"/>
        <v>0</v>
      </c>
      <c r="O50" s="202"/>
      <c r="P50" s="142">
        <f t="shared" si="5"/>
        <v>0</v>
      </c>
      <c r="Q50" s="202"/>
      <c r="R50" s="142">
        <f t="shared" si="6"/>
        <v>0</v>
      </c>
      <c r="S50" s="202"/>
      <c r="T50" s="142">
        <f t="shared" si="7"/>
        <v>0</v>
      </c>
      <c r="U50" s="202"/>
      <c r="V50" s="142">
        <f t="shared" si="8"/>
        <v>0</v>
      </c>
      <c r="W50" s="202"/>
      <c r="X50" s="142">
        <f t="shared" si="9"/>
        <v>0</v>
      </c>
      <c r="Y50" s="202"/>
      <c r="Z50" s="142">
        <f t="shared" si="10"/>
        <v>0</v>
      </c>
      <c r="AA50" s="202"/>
      <c r="AB50" s="142">
        <f t="shared" si="11"/>
        <v>0</v>
      </c>
      <c r="AC50" s="202"/>
      <c r="AD50" s="142">
        <f t="shared" si="12"/>
        <v>0</v>
      </c>
      <c r="AE50" s="202"/>
      <c r="AF50" s="142">
        <f t="shared" si="13"/>
        <v>0</v>
      </c>
      <c r="AG50" s="202"/>
      <c r="AH50" s="142">
        <f t="shared" si="14"/>
        <v>0</v>
      </c>
    </row>
    <row r="51" spans="2:34" x14ac:dyDescent="0.15">
      <c r="B51" s="128">
        <f>DataVectors!F194</f>
        <v>1400</v>
      </c>
      <c r="C51" s="211">
        <f>DataVectors!S194</f>
        <v>0</v>
      </c>
      <c r="D51" s="211">
        <f>DataVectors!T194</f>
        <v>0</v>
      </c>
      <c r="E51" s="212">
        <f t="shared" si="0"/>
        <v>0</v>
      </c>
      <c r="F51" s="212">
        <f t="shared" si="15"/>
        <v>0</v>
      </c>
      <c r="H51" s="139">
        <f t="shared" si="1"/>
        <v>1400</v>
      </c>
      <c r="I51" s="202"/>
      <c r="J51" s="142">
        <f t="shared" si="2"/>
        <v>0</v>
      </c>
      <c r="K51" s="202"/>
      <c r="L51" s="142">
        <f t="shared" si="3"/>
        <v>0</v>
      </c>
      <c r="M51" s="202"/>
      <c r="N51" s="142">
        <f t="shared" si="4"/>
        <v>0</v>
      </c>
      <c r="O51" s="202"/>
      <c r="P51" s="142">
        <f t="shared" si="5"/>
        <v>0</v>
      </c>
      <c r="Q51" s="202"/>
      <c r="R51" s="142">
        <f t="shared" si="6"/>
        <v>0</v>
      </c>
      <c r="S51" s="202"/>
      <c r="T51" s="142">
        <f t="shared" si="7"/>
        <v>0</v>
      </c>
      <c r="U51" s="202"/>
      <c r="V51" s="142">
        <f t="shared" si="8"/>
        <v>0</v>
      </c>
      <c r="W51" s="202"/>
      <c r="X51" s="142">
        <f t="shared" si="9"/>
        <v>0</v>
      </c>
      <c r="Y51" s="202"/>
      <c r="Z51" s="142">
        <f t="shared" si="10"/>
        <v>0</v>
      </c>
      <c r="AA51" s="202"/>
      <c r="AB51" s="142">
        <f t="shared" si="11"/>
        <v>0</v>
      </c>
      <c r="AC51" s="202"/>
      <c r="AD51" s="142">
        <f t="shared" si="12"/>
        <v>0</v>
      </c>
      <c r="AE51" s="202"/>
      <c r="AF51" s="142">
        <f t="shared" si="13"/>
        <v>0</v>
      </c>
      <c r="AG51" s="202"/>
      <c r="AH51" s="142">
        <f t="shared" si="14"/>
        <v>0</v>
      </c>
    </row>
    <row r="52" spans="2:34" x14ac:dyDescent="0.15">
      <c r="B52" s="128">
        <f>DataVectors!F195</f>
        <v>1430</v>
      </c>
      <c r="C52" s="211">
        <f>DataVectors!S195</f>
        <v>0</v>
      </c>
      <c r="D52" s="211">
        <f>DataVectors!T195</f>
        <v>0</v>
      </c>
      <c r="E52" s="212">
        <f t="shared" si="0"/>
        <v>0</v>
      </c>
      <c r="F52" s="212">
        <f t="shared" si="15"/>
        <v>0</v>
      </c>
      <c r="H52" s="139">
        <f t="shared" si="1"/>
        <v>1430</v>
      </c>
      <c r="I52" s="202"/>
      <c r="J52" s="142">
        <f t="shared" si="2"/>
        <v>0</v>
      </c>
      <c r="K52" s="202"/>
      <c r="L52" s="142">
        <f t="shared" si="3"/>
        <v>0</v>
      </c>
      <c r="M52" s="202"/>
      <c r="N52" s="142">
        <f t="shared" si="4"/>
        <v>0</v>
      </c>
      <c r="O52" s="202"/>
      <c r="P52" s="142">
        <f t="shared" si="5"/>
        <v>0</v>
      </c>
      <c r="Q52" s="202"/>
      <c r="R52" s="142">
        <f t="shared" si="6"/>
        <v>0</v>
      </c>
      <c r="S52" s="202"/>
      <c r="T52" s="142">
        <f t="shared" si="7"/>
        <v>0</v>
      </c>
      <c r="U52" s="202"/>
      <c r="V52" s="142">
        <f t="shared" si="8"/>
        <v>0</v>
      </c>
      <c r="W52" s="202"/>
      <c r="X52" s="142">
        <f t="shared" si="9"/>
        <v>0</v>
      </c>
      <c r="Y52" s="202"/>
      <c r="Z52" s="142">
        <f t="shared" si="10"/>
        <v>0</v>
      </c>
      <c r="AA52" s="202"/>
      <c r="AB52" s="142">
        <f t="shared" si="11"/>
        <v>0</v>
      </c>
      <c r="AC52" s="202"/>
      <c r="AD52" s="142">
        <f t="shared" si="12"/>
        <v>0</v>
      </c>
      <c r="AE52" s="202"/>
      <c r="AF52" s="142">
        <f t="shared" si="13"/>
        <v>0</v>
      </c>
      <c r="AG52" s="202"/>
      <c r="AH52" s="142">
        <f t="shared" si="14"/>
        <v>0</v>
      </c>
    </row>
    <row r="53" spans="2:34" x14ac:dyDescent="0.15">
      <c r="B53" s="128">
        <f>DataVectors!F196</f>
        <v>1461</v>
      </c>
      <c r="C53" s="211">
        <f>DataVectors!S196</f>
        <v>0</v>
      </c>
      <c r="D53" s="211">
        <f>DataVectors!T196</f>
        <v>0</v>
      </c>
      <c r="E53" s="212">
        <f t="shared" si="0"/>
        <v>0</v>
      </c>
      <c r="F53" s="212">
        <f t="shared" si="15"/>
        <v>0</v>
      </c>
      <c r="H53" s="139">
        <f t="shared" si="1"/>
        <v>1461</v>
      </c>
      <c r="I53" s="202"/>
      <c r="J53" s="142">
        <f t="shared" si="2"/>
        <v>0</v>
      </c>
      <c r="K53" s="202"/>
      <c r="L53" s="142">
        <f t="shared" si="3"/>
        <v>0</v>
      </c>
      <c r="M53" s="202"/>
      <c r="N53" s="142">
        <f t="shared" si="4"/>
        <v>0</v>
      </c>
      <c r="O53" s="202"/>
      <c r="P53" s="142">
        <f t="shared" si="5"/>
        <v>0</v>
      </c>
      <c r="Q53" s="202"/>
      <c r="R53" s="142">
        <f t="shared" si="6"/>
        <v>0</v>
      </c>
      <c r="S53" s="202"/>
      <c r="T53" s="142">
        <f t="shared" si="7"/>
        <v>0</v>
      </c>
      <c r="U53" s="202"/>
      <c r="V53" s="142">
        <f t="shared" si="8"/>
        <v>0</v>
      </c>
      <c r="W53" s="202"/>
      <c r="X53" s="142">
        <f t="shared" si="9"/>
        <v>0</v>
      </c>
      <c r="Y53" s="202"/>
      <c r="Z53" s="142">
        <f t="shared" si="10"/>
        <v>0</v>
      </c>
      <c r="AA53" s="202"/>
      <c r="AB53" s="142">
        <f t="shared" si="11"/>
        <v>0</v>
      </c>
      <c r="AC53" s="202"/>
      <c r="AD53" s="142">
        <f t="shared" si="12"/>
        <v>0</v>
      </c>
      <c r="AE53" s="202"/>
      <c r="AF53" s="142">
        <f t="shared" si="13"/>
        <v>0</v>
      </c>
      <c r="AG53" s="202"/>
      <c r="AH53" s="142">
        <f t="shared" si="14"/>
        <v>0</v>
      </c>
    </row>
    <row r="54" spans="2:34" x14ac:dyDescent="0.15">
      <c r="B54" s="128">
        <f>DataVectors!F197</f>
        <v>1492</v>
      </c>
      <c r="C54" s="211">
        <f>DataVectors!S197</f>
        <v>0</v>
      </c>
      <c r="D54" s="211">
        <f>DataVectors!T197</f>
        <v>0</v>
      </c>
      <c r="E54" s="212">
        <f t="shared" si="0"/>
        <v>0</v>
      </c>
      <c r="F54" s="212">
        <f t="shared" si="15"/>
        <v>0</v>
      </c>
      <c r="H54" s="139">
        <f t="shared" si="1"/>
        <v>1492</v>
      </c>
      <c r="I54" s="202"/>
      <c r="J54" s="142">
        <f t="shared" si="2"/>
        <v>0</v>
      </c>
      <c r="K54" s="202"/>
      <c r="L54" s="142">
        <f t="shared" si="3"/>
        <v>0</v>
      </c>
      <c r="M54" s="202"/>
      <c r="N54" s="142">
        <f t="shared" si="4"/>
        <v>0</v>
      </c>
      <c r="O54" s="202"/>
      <c r="P54" s="142">
        <f t="shared" si="5"/>
        <v>0</v>
      </c>
      <c r="Q54" s="202"/>
      <c r="R54" s="142">
        <f t="shared" si="6"/>
        <v>0</v>
      </c>
      <c r="S54" s="202"/>
      <c r="T54" s="142">
        <f t="shared" si="7"/>
        <v>0</v>
      </c>
      <c r="U54" s="202"/>
      <c r="V54" s="142">
        <f t="shared" si="8"/>
        <v>0</v>
      </c>
      <c r="W54" s="202"/>
      <c r="X54" s="142">
        <f t="shared" si="9"/>
        <v>0</v>
      </c>
      <c r="Y54" s="202"/>
      <c r="Z54" s="142">
        <f t="shared" si="10"/>
        <v>0</v>
      </c>
      <c r="AA54" s="202"/>
      <c r="AB54" s="142">
        <f t="shared" si="11"/>
        <v>0</v>
      </c>
      <c r="AC54" s="202"/>
      <c r="AD54" s="142">
        <f t="shared" si="12"/>
        <v>0</v>
      </c>
      <c r="AE54" s="202"/>
      <c r="AF54" s="142">
        <f t="shared" si="13"/>
        <v>0</v>
      </c>
      <c r="AG54" s="202"/>
      <c r="AH54" s="142">
        <f t="shared" si="14"/>
        <v>0</v>
      </c>
    </row>
    <row r="55" spans="2:34" x14ac:dyDescent="0.15">
      <c r="B55" s="128">
        <f>DataVectors!F198</f>
        <v>1521</v>
      </c>
      <c r="C55" s="211">
        <f>DataVectors!S198</f>
        <v>0</v>
      </c>
      <c r="D55" s="211">
        <f>DataVectors!T198</f>
        <v>0</v>
      </c>
      <c r="E55" s="212">
        <f t="shared" si="0"/>
        <v>0</v>
      </c>
      <c r="F55" s="212">
        <f t="shared" si="15"/>
        <v>0</v>
      </c>
      <c r="H55" s="139">
        <f t="shared" si="1"/>
        <v>1521</v>
      </c>
      <c r="I55" s="202"/>
      <c r="J55" s="142">
        <f t="shared" si="2"/>
        <v>0</v>
      </c>
      <c r="K55" s="202"/>
      <c r="L55" s="142">
        <f t="shared" si="3"/>
        <v>0</v>
      </c>
      <c r="M55" s="202"/>
      <c r="N55" s="142">
        <f t="shared" si="4"/>
        <v>0</v>
      </c>
      <c r="O55" s="202"/>
      <c r="P55" s="142">
        <f t="shared" si="5"/>
        <v>0</v>
      </c>
      <c r="Q55" s="202"/>
      <c r="R55" s="142">
        <f t="shared" si="6"/>
        <v>0</v>
      </c>
      <c r="S55" s="202"/>
      <c r="T55" s="142">
        <f t="shared" si="7"/>
        <v>0</v>
      </c>
      <c r="U55" s="202"/>
      <c r="V55" s="142">
        <f t="shared" si="8"/>
        <v>0</v>
      </c>
      <c r="W55" s="202"/>
      <c r="X55" s="142">
        <f t="shared" si="9"/>
        <v>0</v>
      </c>
      <c r="Y55" s="202"/>
      <c r="Z55" s="142">
        <f t="shared" si="10"/>
        <v>0</v>
      </c>
      <c r="AA55" s="202"/>
      <c r="AB55" s="142">
        <f t="shared" si="11"/>
        <v>0</v>
      </c>
      <c r="AC55" s="202"/>
      <c r="AD55" s="142">
        <f t="shared" si="12"/>
        <v>0</v>
      </c>
      <c r="AE55" s="202"/>
      <c r="AF55" s="142">
        <f t="shared" si="13"/>
        <v>0</v>
      </c>
      <c r="AG55" s="202"/>
      <c r="AH55" s="142">
        <f t="shared" si="14"/>
        <v>0</v>
      </c>
    </row>
    <row r="56" spans="2:34" x14ac:dyDescent="0.15">
      <c r="B56" s="128">
        <f>DataVectors!F199</f>
        <v>1552</v>
      </c>
      <c r="C56" s="211">
        <f>DataVectors!S199</f>
        <v>0</v>
      </c>
      <c r="D56" s="211">
        <f>DataVectors!T199</f>
        <v>0</v>
      </c>
      <c r="E56" s="212">
        <f t="shared" si="0"/>
        <v>0</v>
      </c>
      <c r="F56" s="212">
        <f t="shared" si="15"/>
        <v>0</v>
      </c>
      <c r="H56" s="139">
        <f t="shared" si="1"/>
        <v>1552</v>
      </c>
      <c r="I56" s="202"/>
      <c r="J56" s="142">
        <f t="shared" si="2"/>
        <v>0</v>
      </c>
      <c r="K56" s="202"/>
      <c r="L56" s="142">
        <f t="shared" si="3"/>
        <v>0</v>
      </c>
      <c r="M56" s="202"/>
      <c r="N56" s="142">
        <f t="shared" si="4"/>
        <v>0</v>
      </c>
      <c r="O56" s="202"/>
      <c r="P56" s="142">
        <f t="shared" si="5"/>
        <v>0</v>
      </c>
      <c r="Q56" s="202"/>
      <c r="R56" s="142">
        <f t="shared" si="6"/>
        <v>0</v>
      </c>
      <c r="S56" s="202"/>
      <c r="T56" s="142">
        <f t="shared" si="7"/>
        <v>0</v>
      </c>
      <c r="U56" s="202"/>
      <c r="V56" s="142">
        <f t="shared" si="8"/>
        <v>0</v>
      </c>
      <c r="W56" s="202"/>
      <c r="X56" s="142">
        <f t="shared" si="9"/>
        <v>0</v>
      </c>
      <c r="Y56" s="202"/>
      <c r="Z56" s="142">
        <f t="shared" si="10"/>
        <v>0</v>
      </c>
      <c r="AA56" s="202"/>
      <c r="AB56" s="142">
        <f t="shared" si="11"/>
        <v>0</v>
      </c>
      <c r="AC56" s="202"/>
      <c r="AD56" s="142">
        <f t="shared" si="12"/>
        <v>0</v>
      </c>
      <c r="AE56" s="202"/>
      <c r="AF56" s="142">
        <f t="shared" si="13"/>
        <v>0</v>
      </c>
      <c r="AG56" s="202"/>
      <c r="AH56" s="142">
        <f t="shared" si="14"/>
        <v>0</v>
      </c>
    </row>
    <row r="57" spans="2:34" x14ac:dyDescent="0.15">
      <c r="B57" s="128">
        <f>DataVectors!F200</f>
        <v>1582</v>
      </c>
      <c r="C57" s="211">
        <f>DataVectors!S200</f>
        <v>0</v>
      </c>
      <c r="D57" s="211">
        <f>DataVectors!T200</f>
        <v>0</v>
      </c>
      <c r="E57" s="212">
        <f t="shared" si="0"/>
        <v>0</v>
      </c>
      <c r="F57" s="212">
        <f t="shared" si="15"/>
        <v>0</v>
      </c>
      <c r="H57" s="139">
        <f t="shared" si="1"/>
        <v>1582</v>
      </c>
      <c r="I57" s="202"/>
      <c r="J57" s="142">
        <f t="shared" si="2"/>
        <v>0</v>
      </c>
      <c r="K57" s="202"/>
      <c r="L57" s="142">
        <f t="shared" si="3"/>
        <v>0</v>
      </c>
      <c r="M57" s="202"/>
      <c r="N57" s="142">
        <f t="shared" si="4"/>
        <v>0</v>
      </c>
      <c r="O57" s="202"/>
      <c r="P57" s="142">
        <f t="shared" si="5"/>
        <v>0</v>
      </c>
      <c r="Q57" s="202"/>
      <c r="R57" s="142">
        <f t="shared" si="6"/>
        <v>0</v>
      </c>
      <c r="S57" s="202"/>
      <c r="T57" s="142">
        <f t="shared" si="7"/>
        <v>0</v>
      </c>
      <c r="U57" s="202"/>
      <c r="V57" s="142">
        <f t="shared" si="8"/>
        <v>0</v>
      </c>
      <c r="W57" s="202"/>
      <c r="X57" s="142">
        <f t="shared" si="9"/>
        <v>0</v>
      </c>
      <c r="Y57" s="202"/>
      <c r="Z57" s="142">
        <f t="shared" si="10"/>
        <v>0</v>
      </c>
      <c r="AA57" s="202"/>
      <c r="AB57" s="142">
        <f t="shared" si="11"/>
        <v>0</v>
      </c>
      <c r="AC57" s="202"/>
      <c r="AD57" s="142">
        <f t="shared" si="12"/>
        <v>0</v>
      </c>
      <c r="AE57" s="202"/>
      <c r="AF57" s="142">
        <f t="shared" si="13"/>
        <v>0</v>
      </c>
      <c r="AG57" s="202"/>
      <c r="AH57" s="142">
        <f t="shared" si="14"/>
        <v>0</v>
      </c>
    </row>
    <row r="58" spans="2:34" x14ac:dyDescent="0.15">
      <c r="B58" s="128">
        <f>DataVectors!F201</f>
        <v>1613</v>
      </c>
      <c r="C58" s="211">
        <f>DataVectors!S201</f>
        <v>0</v>
      </c>
      <c r="D58" s="211">
        <f>DataVectors!T201</f>
        <v>0</v>
      </c>
      <c r="E58" s="212">
        <f t="shared" si="0"/>
        <v>0</v>
      </c>
      <c r="F58" s="212">
        <f t="shared" si="15"/>
        <v>0</v>
      </c>
      <c r="H58" s="139">
        <f t="shared" si="1"/>
        <v>1613</v>
      </c>
      <c r="I58" s="202"/>
      <c r="J58" s="142">
        <f t="shared" si="2"/>
        <v>0</v>
      </c>
      <c r="K58" s="202"/>
      <c r="L58" s="142">
        <f t="shared" si="3"/>
        <v>0</v>
      </c>
      <c r="M58" s="202"/>
      <c r="N58" s="142">
        <f t="shared" si="4"/>
        <v>0</v>
      </c>
      <c r="O58" s="202"/>
      <c r="P58" s="142">
        <f t="shared" si="5"/>
        <v>0</v>
      </c>
      <c r="Q58" s="202"/>
      <c r="R58" s="142">
        <f t="shared" si="6"/>
        <v>0</v>
      </c>
      <c r="S58" s="202"/>
      <c r="T58" s="142">
        <f t="shared" si="7"/>
        <v>0</v>
      </c>
      <c r="U58" s="202"/>
      <c r="V58" s="142">
        <f t="shared" si="8"/>
        <v>0</v>
      </c>
      <c r="W58" s="202"/>
      <c r="X58" s="142">
        <f t="shared" si="9"/>
        <v>0</v>
      </c>
      <c r="Y58" s="202"/>
      <c r="Z58" s="142">
        <f t="shared" si="10"/>
        <v>0</v>
      </c>
      <c r="AA58" s="202"/>
      <c r="AB58" s="142">
        <f t="shared" si="11"/>
        <v>0</v>
      </c>
      <c r="AC58" s="202"/>
      <c r="AD58" s="142">
        <f t="shared" si="12"/>
        <v>0</v>
      </c>
      <c r="AE58" s="202"/>
      <c r="AF58" s="142">
        <f t="shared" si="13"/>
        <v>0</v>
      </c>
      <c r="AG58" s="202"/>
      <c r="AH58" s="142">
        <f t="shared" si="14"/>
        <v>0</v>
      </c>
    </row>
    <row r="59" spans="2:34" x14ac:dyDescent="0.15">
      <c r="B59" s="128">
        <f>DataVectors!F202</f>
        <v>1643</v>
      </c>
      <c r="C59" s="211">
        <f>DataVectors!S202</f>
        <v>0</v>
      </c>
      <c r="D59" s="211">
        <f>DataVectors!T202</f>
        <v>0</v>
      </c>
      <c r="E59" s="212">
        <f t="shared" si="0"/>
        <v>0</v>
      </c>
      <c r="F59" s="212">
        <f t="shared" si="15"/>
        <v>0</v>
      </c>
      <c r="H59" s="139">
        <f t="shared" si="1"/>
        <v>1643</v>
      </c>
      <c r="I59" s="202"/>
      <c r="J59" s="142">
        <f t="shared" si="2"/>
        <v>0</v>
      </c>
      <c r="K59" s="202"/>
      <c r="L59" s="142">
        <f t="shared" si="3"/>
        <v>0</v>
      </c>
      <c r="M59" s="202"/>
      <c r="N59" s="142">
        <f t="shared" si="4"/>
        <v>0</v>
      </c>
      <c r="O59" s="202"/>
      <c r="P59" s="142">
        <f t="shared" si="5"/>
        <v>0</v>
      </c>
      <c r="Q59" s="202"/>
      <c r="R59" s="142">
        <f t="shared" si="6"/>
        <v>0</v>
      </c>
      <c r="S59" s="202"/>
      <c r="T59" s="142">
        <f t="shared" si="7"/>
        <v>0</v>
      </c>
      <c r="U59" s="202"/>
      <c r="V59" s="142">
        <f t="shared" si="8"/>
        <v>0</v>
      </c>
      <c r="W59" s="202"/>
      <c r="X59" s="142">
        <f t="shared" si="9"/>
        <v>0</v>
      </c>
      <c r="Y59" s="202"/>
      <c r="Z59" s="142">
        <f t="shared" si="10"/>
        <v>0</v>
      </c>
      <c r="AA59" s="202"/>
      <c r="AB59" s="142">
        <f t="shared" si="11"/>
        <v>0</v>
      </c>
      <c r="AC59" s="202"/>
      <c r="AD59" s="142">
        <f t="shared" si="12"/>
        <v>0</v>
      </c>
      <c r="AE59" s="202"/>
      <c r="AF59" s="142">
        <f t="shared" si="13"/>
        <v>0</v>
      </c>
      <c r="AG59" s="202"/>
      <c r="AH59" s="142">
        <f t="shared" si="14"/>
        <v>0</v>
      </c>
    </row>
    <row r="60" spans="2:34" x14ac:dyDescent="0.15">
      <c r="B60" s="128">
        <f>DataVectors!F203</f>
        <v>1674</v>
      </c>
      <c r="C60" s="211">
        <f>DataVectors!S203</f>
        <v>0</v>
      </c>
      <c r="D60" s="211">
        <f>DataVectors!T203</f>
        <v>0</v>
      </c>
      <c r="E60" s="212">
        <f t="shared" si="0"/>
        <v>0</v>
      </c>
      <c r="F60" s="212">
        <f t="shared" si="15"/>
        <v>0</v>
      </c>
      <c r="H60" s="139">
        <f t="shared" si="1"/>
        <v>1674</v>
      </c>
      <c r="I60" s="202"/>
      <c r="J60" s="142">
        <f t="shared" si="2"/>
        <v>0</v>
      </c>
      <c r="K60" s="202"/>
      <c r="L60" s="142">
        <f t="shared" si="3"/>
        <v>0</v>
      </c>
      <c r="M60" s="202"/>
      <c r="N60" s="142">
        <f t="shared" si="4"/>
        <v>0</v>
      </c>
      <c r="O60" s="202"/>
      <c r="P60" s="142">
        <f t="shared" si="5"/>
        <v>0</v>
      </c>
      <c r="Q60" s="202"/>
      <c r="R60" s="142">
        <f t="shared" si="6"/>
        <v>0</v>
      </c>
      <c r="S60" s="202"/>
      <c r="T60" s="142">
        <f t="shared" si="7"/>
        <v>0</v>
      </c>
      <c r="U60" s="202"/>
      <c r="V60" s="142">
        <f t="shared" si="8"/>
        <v>0</v>
      </c>
      <c r="W60" s="202"/>
      <c r="X60" s="142">
        <f t="shared" si="9"/>
        <v>0</v>
      </c>
      <c r="Y60" s="202"/>
      <c r="Z60" s="142">
        <f t="shared" si="10"/>
        <v>0</v>
      </c>
      <c r="AA60" s="202"/>
      <c r="AB60" s="142">
        <f t="shared" si="11"/>
        <v>0</v>
      </c>
      <c r="AC60" s="202"/>
      <c r="AD60" s="142">
        <f t="shared" si="12"/>
        <v>0</v>
      </c>
      <c r="AE60" s="202"/>
      <c r="AF60" s="142">
        <f t="shared" si="13"/>
        <v>0</v>
      </c>
      <c r="AG60" s="202"/>
      <c r="AH60" s="142">
        <f t="shared" si="14"/>
        <v>0</v>
      </c>
    </row>
    <row r="61" spans="2:34" x14ac:dyDescent="0.15">
      <c r="B61" s="128">
        <f>DataVectors!F204</f>
        <v>1705</v>
      </c>
      <c r="C61" s="211">
        <f>DataVectors!S204</f>
        <v>0</v>
      </c>
      <c r="D61" s="211">
        <f>DataVectors!T204</f>
        <v>0</v>
      </c>
      <c r="E61" s="212">
        <f t="shared" si="0"/>
        <v>0</v>
      </c>
      <c r="F61" s="212">
        <f t="shared" si="15"/>
        <v>0</v>
      </c>
      <c r="H61" s="139">
        <f t="shared" si="1"/>
        <v>1705</v>
      </c>
      <c r="I61" s="202"/>
      <c r="J61" s="142">
        <f t="shared" si="2"/>
        <v>0</v>
      </c>
      <c r="K61" s="202"/>
      <c r="L61" s="142">
        <f t="shared" si="3"/>
        <v>0</v>
      </c>
      <c r="M61" s="202"/>
      <c r="N61" s="142">
        <f t="shared" si="4"/>
        <v>0</v>
      </c>
      <c r="O61" s="202"/>
      <c r="P61" s="142">
        <f t="shared" si="5"/>
        <v>0</v>
      </c>
      <c r="Q61" s="202"/>
      <c r="R61" s="142">
        <f t="shared" si="6"/>
        <v>0</v>
      </c>
      <c r="S61" s="202"/>
      <c r="T61" s="142">
        <f t="shared" si="7"/>
        <v>0</v>
      </c>
      <c r="U61" s="202"/>
      <c r="V61" s="142">
        <f t="shared" si="8"/>
        <v>0</v>
      </c>
      <c r="W61" s="202"/>
      <c r="X61" s="142">
        <f t="shared" si="9"/>
        <v>0</v>
      </c>
      <c r="Y61" s="202"/>
      <c r="Z61" s="142">
        <f t="shared" si="10"/>
        <v>0</v>
      </c>
      <c r="AA61" s="202"/>
      <c r="AB61" s="142">
        <f t="shared" si="11"/>
        <v>0</v>
      </c>
      <c r="AC61" s="202"/>
      <c r="AD61" s="142">
        <f t="shared" si="12"/>
        <v>0</v>
      </c>
      <c r="AE61" s="202"/>
      <c r="AF61" s="142">
        <f t="shared" si="13"/>
        <v>0</v>
      </c>
      <c r="AG61" s="202"/>
      <c r="AH61" s="142">
        <f t="shared" si="14"/>
        <v>0</v>
      </c>
    </row>
    <row r="62" spans="2:34" x14ac:dyDescent="0.15">
      <c r="B62" s="128">
        <f>DataVectors!F205</f>
        <v>1735</v>
      </c>
      <c r="C62" s="211">
        <f>DataVectors!S205</f>
        <v>0</v>
      </c>
      <c r="D62" s="211">
        <f>DataVectors!T205</f>
        <v>0</v>
      </c>
      <c r="E62" s="212">
        <f t="shared" si="0"/>
        <v>0</v>
      </c>
      <c r="F62" s="212">
        <f t="shared" si="15"/>
        <v>0</v>
      </c>
      <c r="H62" s="139">
        <f t="shared" si="1"/>
        <v>1735</v>
      </c>
      <c r="I62" s="202"/>
      <c r="J62" s="142">
        <f t="shared" si="2"/>
        <v>0</v>
      </c>
      <c r="K62" s="202"/>
      <c r="L62" s="142">
        <f t="shared" si="3"/>
        <v>0</v>
      </c>
      <c r="M62" s="202"/>
      <c r="N62" s="142">
        <f t="shared" si="4"/>
        <v>0</v>
      </c>
      <c r="O62" s="202"/>
      <c r="P62" s="142">
        <f t="shared" si="5"/>
        <v>0</v>
      </c>
      <c r="Q62" s="202"/>
      <c r="R62" s="142">
        <f t="shared" si="6"/>
        <v>0</v>
      </c>
      <c r="S62" s="202"/>
      <c r="T62" s="142">
        <f t="shared" si="7"/>
        <v>0</v>
      </c>
      <c r="U62" s="202"/>
      <c r="V62" s="142">
        <f t="shared" si="8"/>
        <v>0</v>
      </c>
      <c r="W62" s="202"/>
      <c r="X62" s="142">
        <f t="shared" si="9"/>
        <v>0</v>
      </c>
      <c r="Y62" s="202"/>
      <c r="Z62" s="142">
        <f t="shared" si="10"/>
        <v>0</v>
      </c>
      <c r="AA62" s="202"/>
      <c r="AB62" s="142">
        <f t="shared" si="11"/>
        <v>0</v>
      </c>
      <c r="AC62" s="202"/>
      <c r="AD62" s="142">
        <f t="shared" si="12"/>
        <v>0</v>
      </c>
      <c r="AE62" s="202"/>
      <c r="AF62" s="142">
        <f t="shared" si="13"/>
        <v>0</v>
      </c>
      <c r="AG62" s="202"/>
      <c r="AH62" s="142">
        <f t="shared" si="14"/>
        <v>0</v>
      </c>
    </row>
    <row r="63" spans="2:34" x14ac:dyDescent="0.15">
      <c r="B63" s="128">
        <f>DataVectors!F206</f>
        <v>1766</v>
      </c>
      <c r="C63" s="211">
        <f>DataVectors!S206</f>
        <v>0</v>
      </c>
      <c r="D63" s="211">
        <f>DataVectors!T206</f>
        <v>0</v>
      </c>
      <c r="E63" s="212">
        <f t="shared" si="0"/>
        <v>0</v>
      </c>
      <c r="F63" s="212">
        <f t="shared" si="15"/>
        <v>0</v>
      </c>
      <c r="H63" s="139">
        <f t="shared" si="1"/>
        <v>1766</v>
      </c>
      <c r="I63" s="202"/>
      <c r="J63" s="142">
        <f t="shared" si="2"/>
        <v>0</v>
      </c>
      <c r="K63" s="202"/>
      <c r="L63" s="142">
        <f t="shared" si="3"/>
        <v>0</v>
      </c>
      <c r="M63" s="202"/>
      <c r="N63" s="142">
        <f t="shared" si="4"/>
        <v>0</v>
      </c>
      <c r="O63" s="202"/>
      <c r="P63" s="142">
        <f t="shared" si="5"/>
        <v>0</v>
      </c>
      <c r="Q63" s="202"/>
      <c r="R63" s="142">
        <f t="shared" si="6"/>
        <v>0</v>
      </c>
      <c r="S63" s="202"/>
      <c r="T63" s="142">
        <f t="shared" si="7"/>
        <v>0</v>
      </c>
      <c r="U63" s="202"/>
      <c r="V63" s="142">
        <f t="shared" si="8"/>
        <v>0</v>
      </c>
      <c r="W63" s="202"/>
      <c r="X63" s="142">
        <f t="shared" si="9"/>
        <v>0</v>
      </c>
      <c r="Y63" s="202"/>
      <c r="Z63" s="142">
        <f t="shared" si="10"/>
        <v>0</v>
      </c>
      <c r="AA63" s="202"/>
      <c r="AB63" s="142">
        <f t="shared" si="11"/>
        <v>0</v>
      </c>
      <c r="AC63" s="202"/>
      <c r="AD63" s="142">
        <f t="shared" si="12"/>
        <v>0</v>
      </c>
      <c r="AE63" s="202"/>
      <c r="AF63" s="142">
        <f t="shared" si="13"/>
        <v>0</v>
      </c>
      <c r="AG63" s="202"/>
      <c r="AH63" s="142">
        <f t="shared" si="14"/>
        <v>0</v>
      </c>
    </row>
    <row r="64" spans="2:34" x14ac:dyDescent="0.15">
      <c r="B64" s="128">
        <f>DataVectors!F207</f>
        <v>1796</v>
      </c>
      <c r="C64" s="211">
        <f>DataVectors!S207</f>
        <v>0</v>
      </c>
      <c r="D64" s="211">
        <f>DataVectors!T207</f>
        <v>0</v>
      </c>
      <c r="E64" s="212">
        <f t="shared" si="0"/>
        <v>0</v>
      </c>
      <c r="F64" s="212">
        <f t="shared" si="15"/>
        <v>0</v>
      </c>
      <c r="H64" s="139">
        <f t="shared" si="1"/>
        <v>1796</v>
      </c>
      <c r="I64" s="202"/>
      <c r="J64" s="142">
        <f t="shared" si="2"/>
        <v>0</v>
      </c>
      <c r="K64" s="202"/>
      <c r="L64" s="142">
        <f t="shared" si="3"/>
        <v>0</v>
      </c>
      <c r="M64" s="202"/>
      <c r="N64" s="142">
        <f t="shared" si="4"/>
        <v>0</v>
      </c>
      <c r="O64" s="202"/>
      <c r="P64" s="142">
        <f t="shared" si="5"/>
        <v>0</v>
      </c>
      <c r="Q64" s="202"/>
      <c r="R64" s="142">
        <f t="shared" si="6"/>
        <v>0</v>
      </c>
      <c r="S64" s="202"/>
      <c r="T64" s="142">
        <f t="shared" si="7"/>
        <v>0</v>
      </c>
      <c r="U64" s="202"/>
      <c r="V64" s="142">
        <f t="shared" si="8"/>
        <v>0</v>
      </c>
      <c r="W64" s="202"/>
      <c r="X64" s="142">
        <f t="shared" si="9"/>
        <v>0</v>
      </c>
      <c r="Y64" s="202"/>
      <c r="Z64" s="142">
        <f t="shared" si="10"/>
        <v>0</v>
      </c>
      <c r="AA64" s="202"/>
      <c r="AB64" s="142">
        <f t="shared" si="11"/>
        <v>0</v>
      </c>
      <c r="AC64" s="202"/>
      <c r="AD64" s="142">
        <f t="shared" si="12"/>
        <v>0</v>
      </c>
      <c r="AE64" s="202"/>
      <c r="AF64" s="142">
        <f t="shared" si="13"/>
        <v>0</v>
      </c>
      <c r="AG64" s="202"/>
      <c r="AH64" s="142">
        <f t="shared" si="14"/>
        <v>0</v>
      </c>
    </row>
    <row r="65" spans="2:34" x14ac:dyDescent="0.15">
      <c r="B65" s="128">
        <f>DataVectors!F208</f>
        <v>1827</v>
      </c>
      <c r="C65" s="211">
        <f>DataVectors!S208</f>
        <v>0</v>
      </c>
      <c r="D65" s="211">
        <f>DataVectors!T208</f>
        <v>0</v>
      </c>
      <c r="E65" s="212">
        <f t="shared" si="0"/>
        <v>0</v>
      </c>
      <c r="F65" s="212">
        <f t="shared" si="15"/>
        <v>0</v>
      </c>
      <c r="H65" s="139">
        <f t="shared" si="1"/>
        <v>1827</v>
      </c>
      <c r="I65" s="202"/>
      <c r="J65" s="142">
        <f t="shared" si="2"/>
        <v>0</v>
      </c>
      <c r="K65" s="202"/>
      <c r="L65" s="142">
        <f t="shared" si="3"/>
        <v>0</v>
      </c>
      <c r="M65" s="202"/>
      <c r="N65" s="142">
        <f t="shared" si="4"/>
        <v>0</v>
      </c>
      <c r="O65" s="202"/>
      <c r="P65" s="142">
        <f t="shared" si="5"/>
        <v>0</v>
      </c>
      <c r="Q65" s="202"/>
      <c r="R65" s="142">
        <f t="shared" si="6"/>
        <v>0</v>
      </c>
      <c r="S65" s="202"/>
      <c r="T65" s="142">
        <f t="shared" si="7"/>
        <v>0</v>
      </c>
      <c r="U65" s="202"/>
      <c r="V65" s="142">
        <f t="shared" si="8"/>
        <v>0</v>
      </c>
      <c r="W65" s="202"/>
      <c r="X65" s="142">
        <f t="shared" si="9"/>
        <v>0</v>
      </c>
      <c r="Y65" s="202"/>
      <c r="Z65" s="142">
        <f t="shared" si="10"/>
        <v>0</v>
      </c>
      <c r="AA65" s="202"/>
      <c r="AB65" s="142">
        <f t="shared" si="11"/>
        <v>0</v>
      </c>
      <c r="AC65" s="202"/>
      <c r="AD65" s="142">
        <f t="shared" si="12"/>
        <v>0</v>
      </c>
      <c r="AE65" s="202"/>
      <c r="AF65" s="142">
        <f t="shared" si="13"/>
        <v>0</v>
      </c>
      <c r="AG65" s="202"/>
      <c r="AH65" s="142">
        <f t="shared" si="14"/>
        <v>0</v>
      </c>
    </row>
    <row r="66" spans="2:34" x14ac:dyDescent="0.15">
      <c r="B66" s="128">
        <f>DataVectors!F209</f>
        <v>1858</v>
      </c>
      <c r="C66" s="211">
        <f>DataVectors!S209</f>
        <v>0</v>
      </c>
      <c r="D66" s="211">
        <f>DataVectors!T209</f>
        <v>0</v>
      </c>
      <c r="E66" s="212">
        <f t="shared" si="0"/>
        <v>0</v>
      </c>
      <c r="F66" s="212">
        <f t="shared" si="15"/>
        <v>0</v>
      </c>
      <c r="H66" s="139">
        <f t="shared" si="1"/>
        <v>1858</v>
      </c>
      <c r="I66" s="202"/>
      <c r="J66" s="142">
        <f t="shared" si="2"/>
        <v>0</v>
      </c>
      <c r="K66" s="202"/>
      <c r="L66" s="142">
        <f t="shared" si="3"/>
        <v>0</v>
      </c>
      <c r="M66" s="202"/>
      <c r="N66" s="142">
        <f t="shared" si="4"/>
        <v>0</v>
      </c>
      <c r="O66" s="202"/>
      <c r="P66" s="142">
        <f t="shared" si="5"/>
        <v>0</v>
      </c>
      <c r="Q66" s="202"/>
      <c r="R66" s="142">
        <f t="shared" si="6"/>
        <v>0</v>
      </c>
      <c r="S66" s="202"/>
      <c r="T66" s="142">
        <f t="shared" si="7"/>
        <v>0</v>
      </c>
      <c r="U66" s="202"/>
      <c r="V66" s="142">
        <f t="shared" si="8"/>
        <v>0</v>
      </c>
      <c r="W66" s="202"/>
      <c r="X66" s="142">
        <f t="shared" si="9"/>
        <v>0</v>
      </c>
      <c r="Y66" s="202"/>
      <c r="Z66" s="142">
        <f t="shared" si="10"/>
        <v>0</v>
      </c>
      <c r="AA66" s="202"/>
      <c r="AB66" s="142">
        <f t="shared" si="11"/>
        <v>0</v>
      </c>
      <c r="AC66" s="202"/>
      <c r="AD66" s="142">
        <f t="shared" si="12"/>
        <v>0</v>
      </c>
      <c r="AE66" s="202"/>
      <c r="AF66" s="142">
        <f t="shared" si="13"/>
        <v>0</v>
      </c>
      <c r="AG66" s="202"/>
      <c r="AH66" s="142">
        <f t="shared" si="14"/>
        <v>0</v>
      </c>
    </row>
    <row r="67" spans="2:34" x14ac:dyDescent="0.15">
      <c r="B67" s="128">
        <f>DataVectors!F210</f>
        <v>1886</v>
      </c>
      <c r="C67" s="211">
        <f>DataVectors!S210</f>
        <v>0</v>
      </c>
      <c r="D67" s="211">
        <f>DataVectors!T210</f>
        <v>0</v>
      </c>
      <c r="E67" s="212">
        <f t="shared" si="0"/>
        <v>0</v>
      </c>
      <c r="F67" s="212">
        <f t="shared" si="15"/>
        <v>0</v>
      </c>
      <c r="H67" s="139">
        <f t="shared" si="1"/>
        <v>1886</v>
      </c>
      <c r="I67" s="202"/>
      <c r="J67" s="142">
        <f t="shared" si="2"/>
        <v>0</v>
      </c>
      <c r="K67" s="202"/>
      <c r="L67" s="142">
        <f t="shared" si="3"/>
        <v>0</v>
      </c>
      <c r="M67" s="202"/>
      <c r="N67" s="142">
        <f t="shared" si="4"/>
        <v>0</v>
      </c>
      <c r="O67" s="202"/>
      <c r="P67" s="142">
        <f t="shared" si="5"/>
        <v>0</v>
      </c>
      <c r="Q67" s="202"/>
      <c r="R67" s="142">
        <f t="shared" si="6"/>
        <v>0</v>
      </c>
      <c r="S67" s="202"/>
      <c r="T67" s="142">
        <f t="shared" si="7"/>
        <v>0</v>
      </c>
      <c r="U67" s="202"/>
      <c r="V67" s="142">
        <f t="shared" si="8"/>
        <v>0</v>
      </c>
      <c r="W67" s="202"/>
      <c r="X67" s="142">
        <f t="shared" si="9"/>
        <v>0</v>
      </c>
      <c r="Y67" s="202"/>
      <c r="Z67" s="142">
        <f t="shared" si="10"/>
        <v>0</v>
      </c>
      <c r="AA67" s="202"/>
      <c r="AB67" s="142">
        <f t="shared" si="11"/>
        <v>0</v>
      </c>
      <c r="AC67" s="202"/>
      <c r="AD67" s="142">
        <f t="shared" si="12"/>
        <v>0</v>
      </c>
      <c r="AE67" s="202"/>
      <c r="AF67" s="142">
        <f t="shared" si="13"/>
        <v>0</v>
      </c>
      <c r="AG67" s="202"/>
      <c r="AH67" s="142">
        <f t="shared" si="14"/>
        <v>0</v>
      </c>
    </row>
    <row r="68" spans="2:34" x14ac:dyDescent="0.15">
      <c r="B68" s="128">
        <f>DataVectors!F211</f>
        <v>1917</v>
      </c>
      <c r="C68" s="211">
        <f>DataVectors!S211</f>
        <v>0</v>
      </c>
      <c r="D68" s="211">
        <f>DataVectors!T211</f>
        <v>0</v>
      </c>
      <c r="E68" s="212">
        <f t="shared" si="0"/>
        <v>0</v>
      </c>
      <c r="F68" s="212">
        <f t="shared" si="15"/>
        <v>0</v>
      </c>
      <c r="H68" s="139">
        <f t="shared" si="1"/>
        <v>1917</v>
      </c>
      <c r="I68" s="202"/>
      <c r="J68" s="142">
        <f t="shared" si="2"/>
        <v>0</v>
      </c>
      <c r="K68" s="202"/>
      <c r="L68" s="142">
        <f t="shared" si="3"/>
        <v>0</v>
      </c>
      <c r="M68" s="202"/>
      <c r="N68" s="142">
        <f t="shared" si="4"/>
        <v>0</v>
      </c>
      <c r="O68" s="202"/>
      <c r="P68" s="142">
        <f t="shared" si="5"/>
        <v>0</v>
      </c>
      <c r="Q68" s="202"/>
      <c r="R68" s="142">
        <f t="shared" si="6"/>
        <v>0</v>
      </c>
      <c r="S68" s="202"/>
      <c r="T68" s="142">
        <f t="shared" si="7"/>
        <v>0</v>
      </c>
      <c r="U68" s="202"/>
      <c r="V68" s="142">
        <f t="shared" si="8"/>
        <v>0</v>
      </c>
      <c r="W68" s="202"/>
      <c r="X68" s="142">
        <f t="shared" si="9"/>
        <v>0</v>
      </c>
      <c r="Y68" s="202"/>
      <c r="Z68" s="142">
        <f t="shared" si="10"/>
        <v>0</v>
      </c>
      <c r="AA68" s="202"/>
      <c r="AB68" s="142">
        <f t="shared" si="11"/>
        <v>0</v>
      </c>
      <c r="AC68" s="202"/>
      <c r="AD68" s="142">
        <f t="shared" si="12"/>
        <v>0</v>
      </c>
      <c r="AE68" s="202"/>
      <c r="AF68" s="142">
        <f t="shared" si="13"/>
        <v>0</v>
      </c>
      <c r="AG68" s="202"/>
      <c r="AH68" s="142">
        <f t="shared" si="14"/>
        <v>0</v>
      </c>
    </row>
    <row r="69" spans="2:34" x14ac:dyDescent="0.15">
      <c r="B69" s="128">
        <f>DataVectors!F212</f>
        <v>1947</v>
      </c>
      <c r="C69" s="211">
        <f>DataVectors!S212</f>
        <v>0</v>
      </c>
      <c r="D69" s="211">
        <f>DataVectors!T212</f>
        <v>0</v>
      </c>
      <c r="E69" s="212">
        <f t="shared" si="0"/>
        <v>0</v>
      </c>
      <c r="F69" s="212">
        <f t="shared" si="15"/>
        <v>0</v>
      </c>
      <c r="H69" s="139">
        <f t="shared" si="1"/>
        <v>1947</v>
      </c>
      <c r="I69" s="202"/>
      <c r="J69" s="142">
        <f t="shared" si="2"/>
        <v>0</v>
      </c>
      <c r="K69" s="202"/>
      <c r="L69" s="142">
        <f t="shared" si="3"/>
        <v>0</v>
      </c>
      <c r="M69" s="202"/>
      <c r="N69" s="142">
        <f t="shared" si="4"/>
        <v>0</v>
      </c>
      <c r="O69" s="202"/>
      <c r="P69" s="142">
        <f t="shared" si="5"/>
        <v>0</v>
      </c>
      <c r="Q69" s="202"/>
      <c r="R69" s="142">
        <f t="shared" si="6"/>
        <v>0</v>
      </c>
      <c r="S69" s="202"/>
      <c r="T69" s="142">
        <f t="shared" si="7"/>
        <v>0</v>
      </c>
      <c r="U69" s="202"/>
      <c r="V69" s="142">
        <f t="shared" si="8"/>
        <v>0</v>
      </c>
      <c r="W69" s="202"/>
      <c r="X69" s="142">
        <f t="shared" si="9"/>
        <v>0</v>
      </c>
      <c r="Y69" s="202"/>
      <c r="Z69" s="142">
        <f t="shared" si="10"/>
        <v>0</v>
      </c>
      <c r="AA69" s="202"/>
      <c r="AB69" s="142">
        <f t="shared" si="11"/>
        <v>0</v>
      </c>
      <c r="AC69" s="202"/>
      <c r="AD69" s="142">
        <f t="shared" si="12"/>
        <v>0</v>
      </c>
      <c r="AE69" s="202"/>
      <c r="AF69" s="142">
        <f t="shared" si="13"/>
        <v>0</v>
      </c>
      <c r="AG69" s="202"/>
      <c r="AH69" s="142">
        <f t="shared" si="14"/>
        <v>0</v>
      </c>
    </row>
    <row r="70" spans="2:34" x14ac:dyDescent="0.15">
      <c r="B70" s="128">
        <f>DataVectors!F213</f>
        <v>1978</v>
      </c>
      <c r="C70" s="211">
        <f>DataVectors!S213</f>
        <v>0</v>
      </c>
      <c r="D70" s="211">
        <f>DataVectors!T213</f>
        <v>0</v>
      </c>
      <c r="E70" s="212">
        <f t="shared" si="0"/>
        <v>0</v>
      </c>
      <c r="F70" s="212">
        <f t="shared" si="15"/>
        <v>0</v>
      </c>
      <c r="H70" s="139">
        <f t="shared" si="1"/>
        <v>1978</v>
      </c>
      <c r="I70" s="202"/>
      <c r="J70" s="142">
        <f t="shared" si="2"/>
        <v>0</v>
      </c>
      <c r="K70" s="202"/>
      <c r="L70" s="142">
        <f t="shared" si="3"/>
        <v>0</v>
      </c>
      <c r="M70" s="202"/>
      <c r="N70" s="142">
        <f t="shared" si="4"/>
        <v>0</v>
      </c>
      <c r="O70" s="202"/>
      <c r="P70" s="142">
        <f t="shared" si="5"/>
        <v>0</v>
      </c>
      <c r="Q70" s="202"/>
      <c r="R70" s="142">
        <f t="shared" si="6"/>
        <v>0</v>
      </c>
      <c r="S70" s="202"/>
      <c r="T70" s="142">
        <f t="shared" si="7"/>
        <v>0</v>
      </c>
      <c r="U70" s="202"/>
      <c r="V70" s="142">
        <f t="shared" si="8"/>
        <v>0</v>
      </c>
      <c r="W70" s="202"/>
      <c r="X70" s="142">
        <f t="shared" si="9"/>
        <v>0</v>
      </c>
      <c r="Y70" s="202"/>
      <c r="Z70" s="142">
        <f t="shared" si="10"/>
        <v>0</v>
      </c>
      <c r="AA70" s="202"/>
      <c r="AB70" s="142">
        <f t="shared" si="11"/>
        <v>0</v>
      </c>
      <c r="AC70" s="202"/>
      <c r="AD70" s="142">
        <f t="shared" si="12"/>
        <v>0</v>
      </c>
      <c r="AE70" s="202"/>
      <c r="AF70" s="142">
        <f t="shared" si="13"/>
        <v>0</v>
      </c>
      <c r="AG70" s="202"/>
      <c r="AH70" s="142">
        <f t="shared" si="14"/>
        <v>0</v>
      </c>
    </row>
    <row r="71" spans="2:34" x14ac:dyDescent="0.15">
      <c r="B71" s="128">
        <f>DataVectors!F214</f>
        <v>2008</v>
      </c>
      <c r="C71" s="211">
        <f>DataVectors!S214</f>
        <v>0</v>
      </c>
      <c r="D71" s="211">
        <f>DataVectors!T214</f>
        <v>0</v>
      </c>
      <c r="E71" s="212">
        <f t="shared" ref="E71:E89" si="16">J71+L71+N71+P71+R71+T71+V71+X71+Z71+AB71+AD71+AF71+AH71</f>
        <v>0</v>
      </c>
      <c r="F71" s="212">
        <f t="shared" si="15"/>
        <v>0</v>
      </c>
      <c r="H71" s="139">
        <f t="shared" ref="H71:H89" si="17">B71</f>
        <v>2008</v>
      </c>
      <c r="I71" s="202"/>
      <c r="J71" s="142">
        <f t="shared" ref="J71:J89" si="18">I71*I$4</f>
        <v>0</v>
      </c>
      <c r="K71" s="202"/>
      <c r="L71" s="142">
        <f t="shared" ref="L71:L89" si="19">K71*K$4</f>
        <v>0</v>
      </c>
      <c r="M71" s="202"/>
      <c r="N71" s="142">
        <f t="shared" ref="N71:N89" si="20">M71*M$4</f>
        <v>0</v>
      </c>
      <c r="O71" s="202"/>
      <c r="P71" s="142">
        <f t="shared" ref="P71:P89" si="21">O71*O$4</f>
        <v>0</v>
      </c>
      <c r="Q71" s="202"/>
      <c r="R71" s="142">
        <f t="shared" ref="R71:R89" si="22">Q71*Q$4</f>
        <v>0</v>
      </c>
      <c r="S71" s="202"/>
      <c r="T71" s="142">
        <f t="shared" ref="T71:T89" si="23">S71*S$4</f>
        <v>0</v>
      </c>
      <c r="U71" s="202"/>
      <c r="V71" s="142">
        <f t="shared" ref="V71:V89" si="24">U71*U$4</f>
        <v>0</v>
      </c>
      <c r="W71" s="202"/>
      <c r="X71" s="142">
        <f t="shared" ref="X71:X89" si="25">W71*W$4</f>
        <v>0</v>
      </c>
      <c r="Y71" s="202"/>
      <c r="Z71" s="142">
        <f t="shared" ref="Z71:Z89" si="26">Y71*Y$4</f>
        <v>0</v>
      </c>
      <c r="AA71" s="202"/>
      <c r="AB71" s="142">
        <f t="shared" ref="AB71:AB89" si="27">AA71*AA$4</f>
        <v>0</v>
      </c>
      <c r="AC71" s="202"/>
      <c r="AD71" s="142">
        <f t="shared" ref="AD71:AD89" si="28">AC71*AC$4</f>
        <v>0</v>
      </c>
      <c r="AE71" s="202"/>
      <c r="AF71" s="142">
        <f t="shared" ref="AF71:AF89" si="29">AE71*AE$4</f>
        <v>0</v>
      </c>
      <c r="AG71" s="202"/>
      <c r="AH71" s="142">
        <f t="shared" ref="AH71:AH89" si="30">AG71*AG$4</f>
        <v>0</v>
      </c>
    </row>
    <row r="72" spans="2:34" x14ac:dyDescent="0.15">
      <c r="B72" s="128">
        <f>DataVectors!F215</f>
        <v>2039</v>
      </c>
      <c r="C72" s="211">
        <f>DataVectors!S215</f>
        <v>0</v>
      </c>
      <c r="D72" s="211">
        <f>DataVectors!T215</f>
        <v>0</v>
      </c>
      <c r="E72" s="212">
        <f t="shared" si="16"/>
        <v>0</v>
      </c>
      <c r="F72" s="212">
        <f t="shared" ref="F72:F89" si="31">E72+F71</f>
        <v>0</v>
      </c>
      <c r="H72" s="139">
        <f t="shared" si="17"/>
        <v>2039</v>
      </c>
      <c r="I72" s="202"/>
      <c r="J72" s="142">
        <f t="shared" si="18"/>
        <v>0</v>
      </c>
      <c r="K72" s="202"/>
      <c r="L72" s="142">
        <f t="shared" si="19"/>
        <v>0</v>
      </c>
      <c r="M72" s="202"/>
      <c r="N72" s="142">
        <f t="shared" si="20"/>
        <v>0</v>
      </c>
      <c r="O72" s="202"/>
      <c r="P72" s="142">
        <f t="shared" si="21"/>
        <v>0</v>
      </c>
      <c r="Q72" s="202"/>
      <c r="R72" s="142">
        <f t="shared" si="22"/>
        <v>0</v>
      </c>
      <c r="S72" s="202"/>
      <c r="T72" s="142">
        <f t="shared" si="23"/>
        <v>0</v>
      </c>
      <c r="U72" s="202"/>
      <c r="V72" s="142">
        <f t="shared" si="24"/>
        <v>0</v>
      </c>
      <c r="W72" s="202"/>
      <c r="X72" s="142">
        <f t="shared" si="25"/>
        <v>0</v>
      </c>
      <c r="Y72" s="202"/>
      <c r="Z72" s="142">
        <f t="shared" si="26"/>
        <v>0</v>
      </c>
      <c r="AA72" s="202"/>
      <c r="AB72" s="142">
        <f t="shared" si="27"/>
        <v>0</v>
      </c>
      <c r="AC72" s="202"/>
      <c r="AD72" s="142">
        <f t="shared" si="28"/>
        <v>0</v>
      </c>
      <c r="AE72" s="202"/>
      <c r="AF72" s="142">
        <f t="shared" si="29"/>
        <v>0</v>
      </c>
      <c r="AG72" s="202"/>
      <c r="AH72" s="142">
        <f t="shared" si="30"/>
        <v>0</v>
      </c>
    </row>
    <row r="73" spans="2:34" x14ac:dyDescent="0.15">
      <c r="B73" s="128">
        <f>DataVectors!F216</f>
        <v>2070</v>
      </c>
      <c r="C73" s="211">
        <f>DataVectors!S216</f>
        <v>0</v>
      </c>
      <c r="D73" s="211">
        <f>DataVectors!T216</f>
        <v>0</v>
      </c>
      <c r="E73" s="212">
        <f t="shared" si="16"/>
        <v>0</v>
      </c>
      <c r="F73" s="212">
        <f t="shared" si="31"/>
        <v>0</v>
      </c>
      <c r="H73" s="139">
        <f t="shared" si="17"/>
        <v>2070</v>
      </c>
      <c r="I73" s="202"/>
      <c r="J73" s="142">
        <f t="shared" si="18"/>
        <v>0</v>
      </c>
      <c r="K73" s="202"/>
      <c r="L73" s="142">
        <f t="shared" si="19"/>
        <v>0</v>
      </c>
      <c r="M73" s="202"/>
      <c r="N73" s="142">
        <f t="shared" si="20"/>
        <v>0</v>
      </c>
      <c r="O73" s="202"/>
      <c r="P73" s="142">
        <f t="shared" si="21"/>
        <v>0</v>
      </c>
      <c r="Q73" s="202"/>
      <c r="R73" s="142">
        <f t="shared" si="22"/>
        <v>0</v>
      </c>
      <c r="S73" s="202"/>
      <c r="T73" s="142">
        <f t="shared" si="23"/>
        <v>0</v>
      </c>
      <c r="U73" s="202"/>
      <c r="V73" s="142">
        <f t="shared" si="24"/>
        <v>0</v>
      </c>
      <c r="W73" s="202"/>
      <c r="X73" s="142">
        <f t="shared" si="25"/>
        <v>0</v>
      </c>
      <c r="Y73" s="202"/>
      <c r="Z73" s="142">
        <f t="shared" si="26"/>
        <v>0</v>
      </c>
      <c r="AA73" s="202"/>
      <c r="AB73" s="142">
        <f t="shared" si="27"/>
        <v>0</v>
      </c>
      <c r="AC73" s="202"/>
      <c r="AD73" s="142">
        <f t="shared" si="28"/>
        <v>0</v>
      </c>
      <c r="AE73" s="202"/>
      <c r="AF73" s="142">
        <f t="shared" si="29"/>
        <v>0</v>
      </c>
      <c r="AG73" s="202"/>
      <c r="AH73" s="142">
        <f t="shared" si="30"/>
        <v>0</v>
      </c>
    </row>
    <row r="74" spans="2:34" x14ac:dyDescent="0.15">
      <c r="B74" s="128">
        <f>DataVectors!F217</f>
        <v>2100</v>
      </c>
      <c r="C74" s="211">
        <f>DataVectors!S217</f>
        <v>0</v>
      </c>
      <c r="D74" s="211">
        <f>DataVectors!T217</f>
        <v>0</v>
      </c>
      <c r="E74" s="212">
        <f t="shared" si="16"/>
        <v>0</v>
      </c>
      <c r="F74" s="212">
        <f t="shared" si="31"/>
        <v>0</v>
      </c>
      <c r="H74" s="139">
        <f t="shared" si="17"/>
        <v>2100</v>
      </c>
      <c r="I74" s="202"/>
      <c r="J74" s="142">
        <f t="shared" si="18"/>
        <v>0</v>
      </c>
      <c r="K74" s="202"/>
      <c r="L74" s="142">
        <f t="shared" si="19"/>
        <v>0</v>
      </c>
      <c r="M74" s="202"/>
      <c r="N74" s="142">
        <f t="shared" si="20"/>
        <v>0</v>
      </c>
      <c r="O74" s="202"/>
      <c r="P74" s="142">
        <f t="shared" si="21"/>
        <v>0</v>
      </c>
      <c r="Q74" s="202"/>
      <c r="R74" s="142">
        <f t="shared" si="22"/>
        <v>0</v>
      </c>
      <c r="S74" s="202"/>
      <c r="T74" s="142">
        <f t="shared" si="23"/>
        <v>0</v>
      </c>
      <c r="U74" s="202"/>
      <c r="V74" s="142">
        <f t="shared" si="24"/>
        <v>0</v>
      </c>
      <c r="W74" s="202"/>
      <c r="X74" s="142">
        <f t="shared" si="25"/>
        <v>0</v>
      </c>
      <c r="Y74" s="202"/>
      <c r="Z74" s="142">
        <f t="shared" si="26"/>
        <v>0</v>
      </c>
      <c r="AA74" s="202"/>
      <c r="AB74" s="142">
        <f t="shared" si="27"/>
        <v>0</v>
      </c>
      <c r="AC74" s="202"/>
      <c r="AD74" s="142">
        <f t="shared" si="28"/>
        <v>0</v>
      </c>
      <c r="AE74" s="202"/>
      <c r="AF74" s="142">
        <f t="shared" si="29"/>
        <v>0</v>
      </c>
      <c r="AG74" s="202"/>
      <c r="AH74" s="142">
        <f t="shared" si="30"/>
        <v>0</v>
      </c>
    </row>
    <row r="75" spans="2:34" x14ac:dyDescent="0.15">
      <c r="B75" s="128">
        <f>DataVectors!F218</f>
        <v>2131</v>
      </c>
      <c r="C75" s="211">
        <f>DataVectors!S218</f>
        <v>0</v>
      </c>
      <c r="D75" s="211">
        <f>DataVectors!T218</f>
        <v>0</v>
      </c>
      <c r="E75" s="212">
        <f t="shared" si="16"/>
        <v>0</v>
      </c>
      <c r="F75" s="212">
        <f t="shared" si="31"/>
        <v>0</v>
      </c>
      <c r="H75" s="139">
        <f t="shared" si="17"/>
        <v>2131</v>
      </c>
      <c r="I75" s="202"/>
      <c r="J75" s="142">
        <f t="shared" si="18"/>
        <v>0</v>
      </c>
      <c r="K75" s="202"/>
      <c r="L75" s="142">
        <f t="shared" si="19"/>
        <v>0</v>
      </c>
      <c r="M75" s="202"/>
      <c r="N75" s="142">
        <f t="shared" si="20"/>
        <v>0</v>
      </c>
      <c r="O75" s="202"/>
      <c r="P75" s="142">
        <f t="shared" si="21"/>
        <v>0</v>
      </c>
      <c r="Q75" s="202"/>
      <c r="R75" s="142">
        <f t="shared" si="22"/>
        <v>0</v>
      </c>
      <c r="S75" s="202"/>
      <c r="T75" s="142">
        <f t="shared" si="23"/>
        <v>0</v>
      </c>
      <c r="U75" s="202"/>
      <c r="V75" s="142">
        <f t="shared" si="24"/>
        <v>0</v>
      </c>
      <c r="W75" s="202"/>
      <c r="X75" s="142">
        <f t="shared" si="25"/>
        <v>0</v>
      </c>
      <c r="Y75" s="202"/>
      <c r="Z75" s="142">
        <f t="shared" si="26"/>
        <v>0</v>
      </c>
      <c r="AA75" s="202"/>
      <c r="AB75" s="142">
        <f t="shared" si="27"/>
        <v>0</v>
      </c>
      <c r="AC75" s="202"/>
      <c r="AD75" s="142">
        <f t="shared" si="28"/>
        <v>0</v>
      </c>
      <c r="AE75" s="202"/>
      <c r="AF75" s="142">
        <f t="shared" si="29"/>
        <v>0</v>
      </c>
      <c r="AG75" s="202"/>
      <c r="AH75" s="142">
        <f t="shared" si="30"/>
        <v>0</v>
      </c>
    </row>
    <row r="76" spans="2:34" x14ac:dyDescent="0.15">
      <c r="B76" s="128">
        <f>DataVectors!F219</f>
        <v>2161</v>
      </c>
      <c r="C76" s="211">
        <f>DataVectors!S219</f>
        <v>0</v>
      </c>
      <c r="D76" s="211">
        <f>DataVectors!T219</f>
        <v>0</v>
      </c>
      <c r="E76" s="212">
        <f t="shared" si="16"/>
        <v>0</v>
      </c>
      <c r="F76" s="212">
        <f t="shared" si="31"/>
        <v>0</v>
      </c>
      <c r="H76" s="139">
        <f t="shared" si="17"/>
        <v>2161</v>
      </c>
      <c r="I76" s="202"/>
      <c r="J76" s="142">
        <f t="shared" si="18"/>
        <v>0</v>
      </c>
      <c r="K76" s="202"/>
      <c r="L76" s="142">
        <f t="shared" si="19"/>
        <v>0</v>
      </c>
      <c r="M76" s="202"/>
      <c r="N76" s="142">
        <f t="shared" si="20"/>
        <v>0</v>
      </c>
      <c r="O76" s="202"/>
      <c r="P76" s="142">
        <f t="shared" si="21"/>
        <v>0</v>
      </c>
      <c r="Q76" s="202"/>
      <c r="R76" s="142">
        <f t="shared" si="22"/>
        <v>0</v>
      </c>
      <c r="S76" s="202"/>
      <c r="T76" s="142">
        <f t="shared" si="23"/>
        <v>0</v>
      </c>
      <c r="U76" s="202"/>
      <c r="V76" s="142">
        <f t="shared" si="24"/>
        <v>0</v>
      </c>
      <c r="W76" s="202"/>
      <c r="X76" s="142">
        <f t="shared" si="25"/>
        <v>0</v>
      </c>
      <c r="Y76" s="202"/>
      <c r="Z76" s="142">
        <f t="shared" si="26"/>
        <v>0</v>
      </c>
      <c r="AA76" s="202"/>
      <c r="AB76" s="142">
        <f t="shared" si="27"/>
        <v>0</v>
      </c>
      <c r="AC76" s="202"/>
      <c r="AD76" s="142">
        <f t="shared" si="28"/>
        <v>0</v>
      </c>
      <c r="AE76" s="202"/>
      <c r="AF76" s="142">
        <f t="shared" si="29"/>
        <v>0</v>
      </c>
      <c r="AG76" s="202"/>
      <c r="AH76" s="142">
        <f t="shared" si="30"/>
        <v>0</v>
      </c>
    </row>
    <row r="77" spans="2:34" x14ac:dyDescent="0.15">
      <c r="B77" s="128">
        <f>DataVectors!F220</f>
        <v>2192</v>
      </c>
      <c r="C77" s="211">
        <f>DataVectors!S220</f>
        <v>0</v>
      </c>
      <c r="D77" s="211">
        <f>DataVectors!T220</f>
        <v>0</v>
      </c>
      <c r="E77" s="212">
        <f t="shared" si="16"/>
        <v>0</v>
      </c>
      <c r="F77" s="212">
        <f t="shared" si="31"/>
        <v>0</v>
      </c>
      <c r="H77" s="139">
        <f t="shared" si="17"/>
        <v>2192</v>
      </c>
      <c r="I77" s="202"/>
      <c r="J77" s="142">
        <f t="shared" si="18"/>
        <v>0</v>
      </c>
      <c r="K77" s="202"/>
      <c r="L77" s="142">
        <f t="shared" si="19"/>
        <v>0</v>
      </c>
      <c r="M77" s="202"/>
      <c r="N77" s="142">
        <f t="shared" si="20"/>
        <v>0</v>
      </c>
      <c r="O77" s="202"/>
      <c r="P77" s="142">
        <f t="shared" si="21"/>
        <v>0</v>
      </c>
      <c r="Q77" s="202"/>
      <c r="R77" s="142">
        <f t="shared" si="22"/>
        <v>0</v>
      </c>
      <c r="S77" s="202"/>
      <c r="T77" s="142">
        <f t="shared" si="23"/>
        <v>0</v>
      </c>
      <c r="U77" s="202"/>
      <c r="V77" s="142">
        <f t="shared" si="24"/>
        <v>0</v>
      </c>
      <c r="W77" s="202"/>
      <c r="X77" s="142">
        <f t="shared" si="25"/>
        <v>0</v>
      </c>
      <c r="Y77" s="202"/>
      <c r="Z77" s="142">
        <f t="shared" si="26"/>
        <v>0</v>
      </c>
      <c r="AA77" s="202"/>
      <c r="AB77" s="142">
        <f t="shared" si="27"/>
        <v>0</v>
      </c>
      <c r="AC77" s="202"/>
      <c r="AD77" s="142">
        <f t="shared" si="28"/>
        <v>0</v>
      </c>
      <c r="AE77" s="202"/>
      <c r="AF77" s="142">
        <f t="shared" si="29"/>
        <v>0</v>
      </c>
      <c r="AG77" s="202"/>
      <c r="AH77" s="142">
        <f t="shared" si="30"/>
        <v>0</v>
      </c>
    </row>
    <row r="78" spans="2:34" x14ac:dyDescent="0.15">
      <c r="B78" s="128">
        <f>DataVectors!F221</f>
        <v>2223</v>
      </c>
      <c r="C78" s="211">
        <f>DataVectors!S221</f>
        <v>0</v>
      </c>
      <c r="D78" s="211">
        <f>DataVectors!T221</f>
        <v>0</v>
      </c>
      <c r="E78" s="212">
        <f t="shared" si="16"/>
        <v>0</v>
      </c>
      <c r="F78" s="212">
        <f t="shared" si="31"/>
        <v>0</v>
      </c>
      <c r="H78" s="139">
        <f t="shared" si="17"/>
        <v>2223</v>
      </c>
      <c r="I78" s="202"/>
      <c r="J78" s="142">
        <f t="shared" si="18"/>
        <v>0</v>
      </c>
      <c r="K78" s="202"/>
      <c r="L78" s="142">
        <f t="shared" si="19"/>
        <v>0</v>
      </c>
      <c r="M78" s="202"/>
      <c r="N78" s="142">
        <f t="shared" si="20"/>
        <v>0</v>
      </c>
      <c r="O78" s="202"/>
      <c r="P78" s="142">
        <f t="shared" si="21"/>
        <v>0</v>
      </c>
      <c r="Q78" s="202"/>
      <c r="R78" s="142">
        <f t="shared" si="22"/>
        <v>0</v>
      </c>
      <c r="S78" s="202"/>
      <c r="T78" s="142">
        <f t="shared" si="23"/>
        <v>0</v>
      </c>
      <c r="U78" s="202"/>
      <c r="V78" s="142">
        <f t="shared" si="24"/>
        <v>0</v>
      </c>
      <c r="W78" s="202"/>
      <c r="X78" s="142">
        <f t="shared" si="25"/>
        <v>0</v>
      </c>
      <c r="Y78" s="202"/>
      <c r="Z78" s="142">
        <f t="shared" si="26"/>
        <v>0</v>
      </c>
      <c r="AA78" s="202"/>
      <c r="AB78" s="142">
        <f t="shared" si="27"/>
        <v>0</v>
      </c>
      <c r="AC78" s="202"/>
      <c r="AD78" s="142">
        <f t="shared" si="28"/>
        <v>0</v>
      </c>
      <c r="AE78" s="202"/>
      <c r="AF78" s="142">
        <f t="shared" si="29"/>
        <v>0</v>
      </c>
      <c r="AG78" s="202"/>
      <c r="AH78" s="142">
        <f t="shared" si="30"/>
        <v>0</v>
      </c>
    </row>
    <row r="79" spans="2:34" x14ac:dyDescent="0.15">
      <c r="B79" s="128">
        <f>DataVectors!F222</f>
        <v>2251</v>
      </c>
      <c r="C79" s="211">
        <f>DataVectors!S222</f>
        <v>0</v>
      </c>
      <c r="D79" s="211">
        <f>DataVectors!T222</f>
        <v>0</v>
      </c>
      <c r="E79" s="212">
        <f t="shared" si="16"/>
        <v>0</v>
      </c>
      <c r="F79" s="212">
        <f t="shared" si="31"/>
        <v>0</v>
      </c>
      <c r="H79" s="139">
        <f t="shared" si="17"/>
        <v>2251</v>
      </c>
      <c r="I79" s="202"/>
      <c r="J79" s="142">
        <f t="shared" si="18"/>
        <v>0</v>
      </c>
      <c r="K79" s="202"/>
      <c r="L79" s="142">
        <f t="shared" si="19"/>
        <v>0</v>
      </c>
      <c r="M79" s="202"/>
      <c r="N79" s="142">
        <f t="shared" si="20"/>
        <v>0</v>
      </c>
      <c r="O79" s="202"/>
      <c r="P79" s="142">
        <f t="shared" si="21"/>
        <v>0</v>
      </c>
      <c r="Q79" s="202"/>
      <c r="R79" s="142">
        <f t="shared" si="22"/>
        <v>0</v>
      </c>
      <c r="S79" s="202"/>
      <c r="T79" s="142">
        <f t="shared" si="23"/>
        <v>0</v>
      </c>
      <c r="U79" s="202"/>
      <c r="V79" s="142">
        <f t="shared" si="24"/>
        <v>0</v>
      </c>
      <c r="W79" s="202"/>
      <c r="X79" s="142">
        <f t="shared" si="25"/>
        <v>0</v>
      </c>
      <c r="Y79" s="202"/>
      <c r="Z79" s="142">
        <f t="shared" si="26"/>
        <v>0</v>
      </c>
      <c r="AA79" s="202"/>
      <c r="AB79" s="142">
        <f t="shared" si="27"/>
        <v>0</v>
      </c>
      <c r="AC79" s="202"/>
      <c r="AD79" s="142">
        <f t="shared" si="28"/>
        <v>0</v>
      </c>
      <c r="AE79" s="202"/>
      <c r="AF79" s="142">
        <f t="shared" si="29"/>
        <v>0</v>
      </c>
      <c r="AG79" s="202"/>
      <c r="AH79" s="142">
        <f t="shared" si="30"/>
        <v>0</v>
      </c>
    </row>
    <row r="80" spans="2:34" x14ac:dyDescent="0.15">
      <c r="B80" s="128">
        <f>DataVectors!F223</f>
        <v>2282</v>
      </c>
      <c r="C80" s="211">
        <f>DataVectors!S223</f>
        <v>0</v>
      </c>
      <c r="D80" s="211">
        <f>DataVectors!T223</f>
        <v>0</v>
      </c>
      <c r="E80" s="212">
        <f t="shared" si="16"/>
        <v>0</v>
      </c>
      <c r="F80" s="212">
        <f t="shared" si="31"/>
        <v>0</v>
      </c>
      <c r="H80" s="139">
        <f t="shared" si="17"/>
        <v>2282</v>
      </c>
      <c r="I80" s="202"/>
      <c r="J80" s="142">
        <f t="shared" si="18"/>
        <v>0</v>
      </c>
      <c r="K80" s="202"/>
      <c r="L80" s="142">
        <f t="shared" si="19"/>
        <v>0</v>
      </c>
      <c r="M80" s="202"/>
      <c r="N80" s="142">
        <f t="shared" si="20"/>
        <v>0</v>
      </c>
      <c r="O80" s="202"/>
      <c r="P80" s="142">
        <f t="shared" si="21"/>
        <v>0</v>
      </c>
      <c r="Q80" s="202"/>
      <c r="R80" s="142">
        <f t="shared" si="22"/>
        <v>0</v>
      </c>
      <c r="S80" s="202"/>
      <c r="T80" s="142">
        <f t="shared" si="23"/>
        <v>0</v>
      </c>
      <c r="U80" s="202"/>
      <c r="V80" s="142">
        <f t="shared" si="24"/>
        <v>0</v>
      </c>
      <c r="W80" s="202"/>
      <c r="X80" s="142">
        <f t="shared" si="25"/>
        <v>0</v>
      </c>
      <c r="Y80" s="202"/>
      <c r="Z80" s="142">
        <f t="shared" si="26"/>
        <v>0</v>
      </c>
      <c r="AA80" s="202"/>
      <c r="AB80" s="142">
        <f t="shared" si="27"/>
        <v>0</v>
      </c>
      <c r="AC80" s="202"/>
      <c r="AD80" s="142">
        <f t="shared" si="28"/>
        <v>0</v>
      </c>
      <c r="AE80" s="202"/>
      <c r="AF80" s="142">
        <f t="shared" si="29"/>
        <v>0</v>
      </c>
      <c r="AG80" s="202"/>
      <c r="AH80" s="142">
        <f t="shared" si="30"/>
        <v>0</v>
      </c>
    </row>
    <row r="81" spans="2:34" x14ac:dyDescent="0.15">
      <c r="B81" s="128">
        <f>DataVectors!F224</f>
        <v>2312</v>
      </c>
      <c r="C81" s="211">
        <f>DataVectors!S224</f>
        <v>0</v>
      </c>
      <c r="D81" s="211">
        <f>DataVectors!T224</f>
        <v>0</v>
      </c>
      <c r="E81" s="212">
        <f t="shared" si="16"/>
        <v>0</v>
      </c>
      <c r="F81" s="212">
        <f t="shared" si="31"/>
        <v>0</v>
      </c>
      <c r="H81" s="139">
        <f t="shared" si="17"/>
        <v>2312</v>
      </c>
      <c r="I81" s="202"/>
      <c r="J81" s="142">
        <f t="shared" si="18"/>
        <v>0</v>
      </c>
      <c r="K81" s="202"/>
      <c r="L81" s="142">
        <f t="shared" si="19"/>
        <v>0</v>
      </c>
      <c r="M81" s="202"/>
      <c r="N81" s="142">
        <f t="shared" si="20"/>
        <v>0</v>
      </c>
      <c r="O81" s="202"/>
      <c r="P81" s="142">
        <f t="shared" si="21"/>
        <v>0</v>
      </c>
      <c r="Q81" s="202"/>
      <c r="R81" s="142">
        <f t="shared" si="22"/>
        <v>0</v>
      </c>
      <c r="S81" s="202"/>
      <c r="T81" s="142">
        <f t="shared" si="23"/>
        <v>0</v>
      </c>
      <c r="U81" s="202"/>
      <c r="V81" s="142">
        <f t="shared" si="24"/>
        <v>0</v>
      </c>
      <c r="W81" s="202"/>
      <c r="X81" s="142">
        <f t="shared" si="25"/>
        <v>0</v>
      </c>
      <c r="Y81" s="202"/>
      <c r="Z81" s="142">
        <f t="shared" si="26"/>
        <v>0</v>
      </c>
      <c r="AA81" s="202"/>
      <c r="AB81" s="142">
        <f t="shared" si="27"/>
        <v>0</v>
      </c>
      <c r="AC81" s="202"/>
      <c r="AD81" s="142">
        <f t="shared" si="28"/>
        <v>0</v>
      </c>
      <c r="AE81" s="202"/>
      <c r="AF81" s="142">
        <f t="shared" si="29"/>
        <v>0</v>
      </c>
      <c r="AG81" s="202"/>
      <c r="AH81" s="142">
        <f t="shared" si="30"/>
        <v>0</v>
      </c>
    </row>
    <row r="82" spans="2:34" x14ac:dyDescent="0.15">
      <c r="B82" s="128">
        <f>DataVectors!F225</f>
        <v>2343</v>
      </c>
      <c r="C82" s="211">
        <f>DataVectors!S225</f>
        <v>0</v>
      </c>
      <c r="D82" s="211">
        <f>DataVectors!T225</f>
        <v>0</v>
      </c>
      <c r="E82" s="212">
        <f t="shared" si="16"/>
        <v>0</v>
      </c>
      <c r="F82" s="212">
        <f t="shared" si="31"/>
        <v>0</v>
      </c>
      <c r="H82" s="139">
        <f t="shared" si="17"/>
        <v>2343</v>
      </c>
      <c r="I82" s="202"/>
      <c r="J82" s="142">
        <f t="shared" si="18"/>
        <v>0</v>
      </c>
      <c r="K82" s="202"/>
      <c r="L82" s="142">
        <f t="shared" si="19"/>
        <v>0</v>
      </c>
      <c r="M82" s="202"/>
      <c r="N82" s="142">
        <f t="shared" si="20"/>
        <v>0</v>
      </c>
      <c r="O82" s="202"/>
      <c r="P82" s="142">
        <f t="shared" si="21"/>
        <v>0</v>
      </c>
      <c r="Q82" s="202"/>
      <c r="R82" s="142">
        <f t="shared" si="22"/>
        <v>0</v>
      </c>
      <c r="S82" s="202"/>
      <c r="T82" s="142">
        <f t="shared" si="23"/>
        <v>0</v>
      </c>
      <c r="U82" s="202"/>
      <c r="V82" s="142">
        <f t="shared" si="24"/>
        <v>0</v>
      </c>
      <c r="W82" s="202"/>
      <c r="X82" s="142">
        <f t="shared" si="25"/>
        <v>0</v>
      </c>
      <c r="Y82" s="202"/>
      <c r="Z82" s="142">
        <f t="shared" si="26"/>
        <v>0</v>
      </c>
      <c r="AA82" s="202"/>
      <c r="AB82" s="142">
        <f t="shared" si="27"/>
        <v>0</v>
      </c>
      <c r="AC82" s="202"/>
      <c r="AD82" s="142">
        <f t="shared" si="28"/>
        <v>0</v>
      </c>
      <c r="AE82" s="202"/>
      <c r="AF82" s="142">
        <f t="shared" si="29"/>
        <v>0</v>
      </c>
      <c r="AG82" s="202"/>
      <c r="AH82" s="142">
        <f t="shared" si="30"/>
        <v>0</v>
      </c>
    </row>
    <row r="83" spans="2:34" x14ac:dyDescent="0.15">
      <c r="B83" s="128">
        <f>DataVectors!F226</f>
        <v>2373</v>
      </c>
      <c r="C83" s="211">
        <f>DataVectors!S226</f>
        <v>0</v>
      </c>
      <c r="D83" s="211">
        <f>DataVectors!T226</f>
        <v>0</v>
      </c>
      <c r="E83" s="212">
        <f t="shared" si="16"/>
        <v>0</v>
      </c>
      <c r="F83" s="212">
        <f t="shared" si="31"/>
        <v>0</v>
      </c>
      <c r="H83" s="139">
        <f t="shared" si="17"/>
        <v>2373</v>
      </c>
      <c r="I83" s="202"/>
      <c r="J83" s="142">
        <f t="shared" si="18"/>
        <v>0</v>
      </c>
      <c r="K83" s="202"/>
      <c r="L83" s="142">
        <f t="shared" si="19"/>
        <v>0</v>
      </c>
      <c r="M83" s="202"/>
      <c r="N83" s="142">
        <f t="shared" si="20"/>
        <v>0</v>
      </c>
      <c r="O83" s="202"/>
      <c r="P83" s="142">
        <f t="shared" si="21"/>
        <v>0</v>
      </c>
      <c r="Q83" s="202"/>
      <c r="R83" s="142">
        <f t="shared" si="22"/>
        <v>0</v>
      </c>
      <c r="S83" s="202"/>
      <c r="T83" s="142">
        <f t="shared" si="23"/>
        <v>0</v>
      </c>
      <c r="U83" s="202"/>
      <c r="V83" s="142">
        <f t="shared" si="24"/>
        <v>0</v>
      </c>
      <c r="W83" s="202"/>
      <c r="X83" s="142">
        <f t="shared" si="25"/>
        <v>0</v>
      </c>
      <c r="Y83" s="202"/>
      <c r="Z83" s="142">
        <f t="shared" si="26"/>
        <v>0</v>
      </c>
      <c r="AA83" s="202"/>
      <c r="AB83" s="142">
        <f t="shared" si="27"/>
        <v>0</v>
      </c>
      <c r="AC83" s="202"/>
      <c r="AD83" s="142">
        <f t="shared" si="28"/>
        <v>0</v>
      </c>
      <c r="AE83" s="202"/>
      <c r="AF83" s="142">
        <f t="shared" si="29"/>
        <v>0</v>
      </c>
      <c r="AG83" s="202"/>
      <c r="AH83" s="142">
        <f t="shared" si="30"/>
        <v>0</v>
      </c>
    </row>
    <row r="84" spans="2:34" x14ac:dyDescent="0.15">
      <c r="B84" s="128">
        <f>DataVectors!F227</f>
        <v>2404</v>
      </c>
      <c r="C84" s="211">
        <f>DataVectors!S227</f>
        <v>0</v>
      </c>
      <c r="D84" s="211">
        <f>DataVectors!T227</f>
        <v>0</v>
      </c>
      <c r="E84" s="212">
        <f t="shared" si="16"/>
        <v>0</v>
      </c>
      <c r="F84" s="212">
        <f t="shared" si="31"/>
        <v>0</v>
      </c>
      <c r="H84" s="139">
        <f t="shared" si="17"/>
        <v>2404</v>
      </c>
      <c r="I84" s="202"/>
      <c r="J84" s="142">
        <f t="shared" si="18"/>
        <v>0</v>
      </c>
      <c r="K84" s="202"/>
      <c r="L84" s="142">
        <f t="shared" si="19"/>
        <v>0</v>
      </c>
      <c r="M84" s="202"/>
      <c r="N84" s="142">
        <f t="shared" si="20"/>
        <v>0</v>
      </c>
      <c r="O84" s="202"/>
      <c r="P84" s="142">
        <f t="shared" si="21"/>
        <v>0</v>
      </c>
      <c r="Q84" s="202"/>
      <c r="R84" s="142">
        <f t="shared" si="22"/>
        <v>0</v>
      </c>
      <c r="S84" s="202"/>
      <c r="T84" s="142">
        <f t="shared" si="23"/>
        <v>0</v>
      </c>
      <c r="U84" s="202"/>
      <c r="V84" s="142">
        <f t="shared" si="24"/>
        <v>0</v>
      </c>
      <c r="W84" s="202"/>
      <c r="X84" s="142">
        <f t="shared" si="25"/>
        <v>0</v>
      </c>
      <c r="Y84" s="202"/>
      <c r="Z84" s="142">
        <f t="shared" si="26"/>
        <v>0</v>
      </c>
      <c r="AA84" s="202"/>
      <c r="AB84" s="142">
        <f t="shared" si="27"/>
        <v>0</v>
      </c>
      <c r="AC84" s="202"/>
      <c r="AD84" s="142">
        <f t="shared" si="28"/>
        <v>0</v>
      </c>
      <c r="AE84" s="202"/>
      <c r="AF84" s="142">
        <f t="shared" si="29"/>
        <v>0</v>
      </c>
      <c r="AG84" s="202"/>
      <c r="AH84" s="142">
        <f t="shared" si="30"/>
        <v>0</v>
      </c>
    </row>
    <row r="85" spans="2:34" x14ac:dyDescent="0.15">
      <c r="B85" s="128">
        <f>DataVectors!F228</f>
        <v>2435</v>
      </c>
      <c r="C85" s="211">
        <f>DataVectors!S228</f>
        <v>0</v>
      </c>
      <c r="D85" s="211">
        <f>DataVectors!T228</f>
        <v>0</v>
      </c>
      <c r="E85" s="212">
        <f t="shared" si="16"/>
        <v>0</v>
      </c>
      <c r="F85" s="212">
        <f t="shared" si="31"/>
        <v>0</v>
      </c>
      <c r="H85" s="139">
        <f t="shared" si="17"/>
        <v>2435</v>
      </c>
      <c r="I85" s="202"/>
      <c r="J85" s="142">
        <f t="shared" si="18"/>
        <v>0</v>
      </c>
      <c r="K85" s="202"/>
      <c r="L85" s="142">
        <f t="shared" si="19"/>
        <v>0</v>
      </c>
      <c r="M85" s="202"/>
      <c r="N85" s="142">
        <f t="shared" si="20"/>
        <v>0</v>
      </c>
      <c r="O85" s="202"/>
      <c r="P85" s="142">
        <f t="shared" si="21"/>
        <v>0</v>
      </c>
      <c r="Q85" s="202"/>
      <c r="R85" s="142">
        <f t="shared" si="22"/>
        <v>0</v>
      </c>
      <c r="S85" s="202"/>
      <c r="T85" s="142">
        <f t="shared" si="23"/>
        <v>0</v>
      </c>
      <c r="U85" s="202"/>
      <c r="V85" s="142">
        <f t="shared" si="24"/>
        <v>0</v>
      </c>
      <c r="W85" s="202"/>
      <c r="X85" s="142">
        <f t="shared" si="25"/>
        <v>0</v>
      </c>
      <c r="Y85" s="202"/>
      <c r="Z85" s="142">
        <f t="shared" si="26"/>
        <v>0</v>
      </c>
      <c r="AA85" s="202"/>
      <c r="AB85" s="142">
        <f t="shared" si="27"/>
        <v>0</v>
      </c>
      <c r="AC85" s="202"/>
      <c r="AD85" s="142">
        <f t="shared" si="28"/>
        <v>0</v>
      </c>
      <c r="AE85" s="202"/>
      <c r="AF85" s="142">
        <f t="shared" si="29"/>
        <v>0</v>
      </c>
      <c r="AG85" s="202"/>
      <c r="AH85" s="142">
        <f t="shared" si="30"/>
        <v>0</v>
      </c>
    </row>
    <row r="86" spans="2:34" x14ac:dyDescent="0.15">
      <c r="B86" s="128">
        <f>DataVectors!F229</f>
        <v>2465</v>
      </c>
      <c r="C86" s="211">
        <f>DataVectors!S229</f>
        <v>0</v>
      </c>
      <c r="D86" s="211">
        <f>DataVectors!T229</f>
        <v>0</v>
      </c>
      <c r="E86" s="212">
        <f t="shared" si="16"/>
        <v>0</v>
      </c>
      <c r="F86" s="212">
        <f t="shared" si="31"/>
        <v>0</v>
      </c>
      <c r="H86" s="139">
        <f t="shared" si="17"/>
        <v>2465</v>
      </c>
      <c r="I86" s="202"/>
      <c r="J86" s="142">
        <f t="shared" si="18"/>
        <v>0</v>
      </c>
      <c r="K86" s="202"/>
      <c r="L86" s="142">
        <f t="shared" si="19"/>
        <v>0</v>
      </c>
      <c r="M86" s="202"/>
      <c r="N86" s="142">
        <f t="shared" si="20"/>
        <v>0</v>
      </c>
      <c r="O86" s="202"/>
      <c r="P86" s="142">
        <f t="shared" si="21"/>
        <v>0</v>
      </c>
      <c r="Q86" s="202"/>
      <c r="R86" s="142">
        <f t="shared" si="22"/>
        <v>0</v>
      </c>
      <c r="S86" s="202"/>
      <c r="T86" s="142">
        <f t="shared" si="23"/>
        <v>0</v>
      </c>
      <c r="U86" s="202"/>
      <c r="V86" s="142">
        <f t="shared" si="24"/>
        <v>0</v>
      </c>
      <c r="W86" s="202"/>
      <c r="X86" s="142">
        <f t="shared" si="25"/>
        <v>0</v>
      </c>
      <c r="Y86" s="202"/>
      <c r="Z86" s="142">
        <f t="shared" si="26"/>
        <v>0</v>
      </c>
      <c r="AA86" s="202"/>
      <c r="AB86" s="142">
        <f t="shared" si="27"/>
        <v>0</v>
      </c>
      <c r="AC86" s="202"/>
      <c r="AD86" s="142">
        <f t="shared" si="28"/>
        <v>0</v>
      </c>
      <c r="AE86" s="202"/>
      <c r="AF86" s="142">
        <f t="shared" si="29"/>
        <v>0</v>
      </c>
      <c r="AG86" s="202"/>
      <c r="AH86" s="142">
        <f t="shared" si="30"/>
        <v>0</v>
      </c>
    </row>
    <row r="87" spans="2:34" x14ac:dyDescent="0.15">
      <c r="B87" s="128">
        <f>DataVectors!F230</f>
        <v>2496</v>
      </c>
      <c r="C87" s="211">
        <f>DataVectors!S230</f>
        <v>0</v>
      </c>
      <c r="D87" s="211">
        <f>DataVectors!T230</f>
        <v>0</v>
      </c>
      <c r="E87" s="212">
        <f t="shared" si="16"/>
        <v>0</v>
      </c>
      <c r="F87" s="212">
        <f t="shared" si="31"/>
        <v>0</v>
      </c>
      <c r="H87" s="139">
        <f t="shared" si="17"/>
        <v>2496</v>
      </c>
      <c r="I87" s="202"/>
      <c r="J87" s="142">
        <f t="shared" si="18"/>
        <v>0</v>
      </c>
      <c r="K87" s="202"/>
      <c r="L87" s="142">
        <f t="shared" si="19"/>
        <v>0</v>
      </c>
      <c r="M87" s="202"/>
      <c r="N87" s="142">
        <f t="shared" si="20"/>
        <v>0</v>
      </c>
      <c r="O87" s="202"/>
      <c r="P87" s="142">
        <f t="shared" si="21"/>
        <v>0</v>
      </c>
      <c r="Q87" s="202"/>
      <c r="R87" s="142">
        <f t="shared" si="22"/>
        <v>0</v>
      </c>
      <c r="S87" s="202"/>
      <c r="T87" s="142">
        <f t="shared" si="23"/>
        <v>0</v>
      </c>
      <c r="U87" s="202"/>
      <c r="V87" s="142">
        <f t="shared" si="24"/>
        <v>0</v>
      </c>
      <c r="W87" s="202"/>
      <c r="X87" s="142">
        <f t="shared" si="25"/>
        <v>0</v>
      </c>
      <c r="Y87" s="202"/>
      <c r="Z87" s="142">
        <f t="shared" si="26"/>
        <v>0</v>
      </c>
      <c r="AA87" s="202"/>
      <c r="AB87" s="142">
        <f t="shared" si="27"/>
        <v>0</v>
      </c>
      <c r="AC87" s="202"/>
      <c r="AD87" s="142">
        <f t="shared" si="28"/>
        <v>0</v>
      </c>
      <c r="AE87" s="202"/>
      <c r="AF87" s="142">
        <f t="shared" si="29"/>
        <v>0</v>
      </c>
      <c r="AG87" s="202"/>
      <c r="AH87" s="142">
        <f t="shared" si="30"/>
        <v>0</v>
      </c>
    </row>
    <row r="88" spans="2:34" x14ac:dyDescent="0.15">
      <c r="B88" s="128">
        <f>DataVectors!F231</f>
        <v>2526</v>
      </c>
      <c r="C88" s="211">
        <f>DataVectors!S231</f>
        <v>0</v>
      </c>
      <c r="D88" s="211">
        <f>DataVectors!T231</f>
        <v>0</v>
      </c>
      <c r="E88" s="212">
        <f t="shared" si="16"/>
        <v>0</v>
      </c>
      <c r="F88" s="212">
        <f t="shared" si="31"/>
        <v>0</v>
      </c>
      <c r="H88" s="139">
        <f t="shared" si="17"/>
        <v>2526</v>
      </c>
      <c r="I88" s="202"/>
      <c r="J88" s="142">
        <f t="shared" si="18"/>
        <v>0</v>
      </c>
      <c r="K88" s="202"/>
      <c r="L88" s="142">
        <f t="shared" si="19"/>
        <v>0</v>
      </c>
      <c r="M88" s="202"/>
      <c r="N88" s="142">
        <f t="shared" si="20"/>
        <v>0</v>
      </c>
      <c r="O88" s="202"/>
      <c r="P88" s="142">
        <f t="shared" si="21"/>
        <v>0</v>
      </c>
      <c r="Q88" s="202"/>
      <c r="R88" s="142">
        <f t="shared" si="22"/>
        <v>0</v>
      </c>
      <c r="S88" s="202"/>
      <c r="T88" s="142">
        <f t="shared" si="23"/>
        <v>0</v>
      </c>
      <c r="U88" s="202"/>
      <c r="V88" s="142">
        <f t="shared" si="24"/>
        <v>0</v>
      </c>
      <c r="W88" s="202"/>
      <c r="X88" s="142">
        <f t="shared" si="25"/>
        <v>0</v>
      </c>
      <c r="Y88" s="202"/>
      <c r="Z88" s="142">
        <f t="shared" si="26"/>
        <v>0</v>
      </c>
      <c r="AA88" s="202"/>
      <c r="AB88" s="142">
        <f t="shared" si="27"/>
        <v>0</v>
      </c>
      <c r="AC88" s="202"/>
      <c r="AD88" s="142">
        <f t="shared" si="28"/>
        <v>0</v>
      </c>
      <c r="AE88" s="202"/>
      <c r="AF88" s="142">
        <f t="shared" si="29"/>
        <v>0</v>
      </c>
      <c r="AG88" s="202"/>
      <c r="AH88" s="142">
        <f t="shared" si="30"/>
        <v>0</v>
      </c>
    </row>
    <row r="89" spans="2:34" ht="15" thickBot="1" x14ac:dyDescent="0.2">
      <c r="B89" s="128">
        <f>DataVectors!F232</f>
        <v>2557</v>
      </c>
      <c r="C89" s="211">
        <f>DataVectors!S232</f>
        <v>0</v>
      </c>
      <c r="D89" s="211">
        <f>DataVectors!T232</f>
        <v>0</v>
      </c>
      <c r="E89" s="212">
        <f t="shared" si="16"/>
        <v>0</v>
      </c>
      <c r="F89" s="212">
        <f t="shared" si="31"/>
        <v>0</v>
      </c>
      <c r="H89" s="140">
        <f t="shared" si="17"/>
        <v>2557</v>
      </c>
      <c r="I89" s="203"/>
      <c r="J89" s="143">
        <f t="shared" si="18"/>
        <v>0</v>
      </c>
      <c r="K89" s="203"/>
      <c r="L89" s="143">
        <f t="shared" si="19"/>
        <v>0</v>
      </c>
      <c r="M89" s="203"/>
      <c r="N89" s="143">
        <f t="shared" si="20"/>
        <v>0</v>
      </c>
      <c r="O89" s="203"/>
      <c r="P89" s="143">
        <f t="shared" si="21"/>
        <v>0</v>
      </c>
      <c r="Q89" s="203"/>
      <c r="R89" s="143">
        <f t="shared" si="22"/>
        <v>0</v>
      </c>
      <c r="S89" s="203"/>
      <c r="T89" s="143">
        <f t="shared" si="23"/>
        <v>0</v>
      </c>
      <c r="U89" s="203"/>
      <c r="V89" s="143">
        <f t="shared" si="24"/>
        <v>0</v>
      </c>
      <c r="W89" s="203"/>
      <c r="X89" s="143">
        <f t="shared" si="25"/>
        <v>0</v>
      </c>
      <c r="Y89" s="203"/>
      <c r="Z89" s="143">
        <f t="shared" si="26"/>
        <v>0</v>
      </c>
      <c r="AA89" s="203"/>
      <c r="AB89" s="143">
        <f t="shared" si="27"/>
        <v>0</v>
      </c>
      <c r="AC89" s="203"/>
      <c r="AD89" s="143">
        <f t="shared" si="28"/>
        <v>0</v>
      </c>
      <c r="AE89" s="203"/>
      <c r="AF89" s="143">
        <f t="shared" si="29"/>
        <v>0</v>
      </c>
      <c r="AG89" s="203"/>
      <c r="AH89" s="143">
        <f t="shared" si="30"/>
        <v>0</v>
      </c>
    </row>
    <row r="90" spans="2:34" x14ac:dyDescent="0.15">
      <c r="B90" s="126"/>
    </row>
    <row r="91" spans="2:34" x14ac:dyDescent="0.15">
      <c r="B91" s="126"/>
    </row>
    <row r="92" spans="2:34" x14ac:dyDescent="0.15">
      <c r="B92" s="126"/>
    </row>
    <row r="93" spans="2:34" x14ac:dyDescent="0.15">
      <c r="B93" s="126"/>
    </row>
    <row r="94" spans="2:34" x14ac:dyDescent="0.15">
      <c r="B94" s="126"/>
    </row>
    <row r="95" spans="2:34" x14ac:dyDescent="0.15">
      <c r="B95" s="126"/>
    </row>
    <row r="96" spans="2:34" x14ac:dyDescent="0.15">
      <c r="B96" s="126"/>
    </row>
    <row r="97" spans="2:2" x14ac:dyDescent="0.15">
      <c r="B97" s="126"/>
    </row>
    <row r="98" spans="2:2" x14ac:dyDescent="0.15">
      <c r="B98" s="126"/>
    </row>
    <row r="99" spans="2:2" x14ac:dyDescent="0.15">
      <c r="B99" s="126"/>
    </row>
    <row r="100" spans="2:2" x14ac:dyDescent="0.15">
      <c r="B100" s="126"/>
    </row>
    <row r="101" spans="2:2" x14ac:dyDescent="0.15">
      <c r="B101" s="126"/>
    </row>
    <row r="102" spans="2:2" x14ac:dyDescent="0.15">
      <c r="B102" s="126"/>
    </row>
    <row r="103" spans="2:2" x14ac:dyDescent="0.15">
      <c r="B103" s="126"/>
    </row>
    <row r="104" spans="2:2" x14ac:dyDescent="0.15">
      <c r="B104" s="126"/>
    </row>
    <row r="105" spans="2:2" x14ac:dyDescent="0.15">
      <c r="B105" s="126"/>
    </row>
    <row r="106" spans="2:2" x14ac:dyDescent="0.15">
      <c r="B106" s="126"/>
    </row>
    <row r="107" spans="2:2" x14ac:dyDescent="0.15">
      <c r="B107" s="126"/>
    </row>
    <row r="108" spans="2:2" x14ac:dyDescent="0.15">
      <c r="B108" s="126"/>
    </row>
    <row r="109" spans="2:2" x14ac:dyDescent="0.15">
      <c r="B109" s="126"/>
    </row>
    <row r="110" spans="2:2" x14ac:dyDescent="0.15">
      <c r="B110" s="126"/>
    </row>
    <row r="111" spans="2:2" x14ac:dyDescent="0.15">
      <c r="B111" s="126"/>
    </row>
    <row r="112" spans="2:2" x14ac:dyDescent="0.15">
      <c r="B112" s="126"/>
    </row>
    <row r="113" spans="2:2" x14ac:dyDescent="0.15">
      <c r="B113" s="126"/>
    </row>
    <row r="114" spans="2:2" x14ac:dyDescent="0.15">
      <c r="B114" s="126"/>
    </row>
    <row r="115" spans="2:2" x14ac:dyDescent="0.15">
      <c r="B115" s="126"/>
    </row>
    <row r="116" spans="2:2" x14ac:dyDescent="0.15">
      <c r="B116" s="126"/>
    </row>
    <row r="117" spans="2:2" x14ac:dyDescent="0.15">
      <c r="B117" s="126"/>
    </row>
    <row r="118" spans="2:2" x14ac:dyDescent="0.15">
      <c r="B118" s="126"/>
    </row>
    <row r="119" spans="2:2" x14ac:dyDescent="0.15">
      <c r="B119" s="126"/>
    </row>
    <row r="120" spans="2:2" x14ac:dyDescent="0.15">
      <c r="B120" s="126"/>
    </row>
    <row r="121" spans="2:2" x14ac:dyDescent="0.15">
      <c r="B121" s="126"/>
    </row>
    <row r="122" spans="2:2" x14ac:dyDescent="0.15">
      <c r="B122" s="126"/>
    </row>
    <row r="123" spans="2:2" x14ac:dyDescent="0.15">
      <c r="B123" s="126"/>
    </row>
    <row r="124" spans="2:2" x14ac:dyDescent="0.15">
      <c r="B124" s="126"/>
    </row>
    <row r="125" spans="2:2" x14ac:dyDescent="0.15">
      <c r="B125" s="126"/>
    </row>
    <row r="126" spans="2:2" x14ac:dyDescent="0.15">
      <c r="B126" s="126"/>
    </row>
    <row r="127" spans="2:2" x14ac:dyDescent="0.15">
      <c r="B127" s="126"/>
    </row>
    <row r="128" spans="2:2" x14ac:dyDescent="0.15">
      <c r="B128" s="126"/>
    </row>
    <row r="129" spans="2:2" x14ac:dyDescent="0.15">
      <c r="B129" s="126"/>
    </row>
    <row r="130" spans="2:2" x14ac:dyDescent="0.15">
      <c r="B130" s="126"/>
    </row>
    <row r="131" spans="2:2" x14ac:dyDescent="0.15">
      <c r="B131" s="126"/>
    </row>
    <row r="132" spans="2:2" x14ac:dyDescent="0.15">
      <c r="B132" s="126"/>
    </row>
    <row r="133" spans="2:2" x14ac:dyDescent="0.15">
      <c r="B133" s="126"/>
    </row>
    <row r="134" spans="2:2" x14ac:dyDescent="0.15">
      <c r="B134" s="126"/>
    </row>
    <row r="135" spans="2:2" x14ac:dyDescent="0.15">
      <c r="B135" s="126"/>
    </row>
    <row r="136" spans="2:2" x14ac:dyDescent="0.15">
      <c r="B136" s="126"/>
    </row>
    <row r="137" spans="2:2" x14ac:dyDescent="0.15">
      <c r="B137" s="126"/>
    </row>
    <row r="138" spans="2:2" x14ac:dyDescent="0.15">
      <c r="B138" s="126"/>
    </row>
    <row r="139" spans="2:2" x14ac:dyDescent="0.15">
      <c r="B139" s="126"/>
    </row>
    <row r="140" spans="2:2" x14ac:dyDescent="0.15">
      <c r="B140" s="126"/>
    </row>
    <row r="141" spans="2:2" x14ac:dyDescent="0.15">
      <c r="B141" s="126"/>
    </row>
    <row r="142" spans="2:2" x14ac:dyDescent="0.15">
      <c r="B142" s="126"/>
    </row>
    <row r="143" spans="2:2" x14ac:dyDescent="0.15">
      <c r="B143" s="126"/>
    </row>
    <row r="144" spans="2:2" x14ac:dyDescent="0.15">
      <c r="B144" s="126"/>
    </row>
    <row r="145" spans="2:2" x14ac:dyDescent="0.15">
      <c r="B145" s="126"/>
    </row>
    <row r="146" spans="2:2" x14ac:dyDescent="0.15">
      <c r="B146" s="126"/>
    </row>
    <row r="147" spans="2:2" x14ac:dyDescent="0.15">
      <c r="B147" s="126"/>
    </row>
  </sheetData>
  <sheetProtection sheet="1" objects="1" scenarios="1" selectLockedCells="1"/>
  <mergeCells count="18">
    <mergeCell ref="B1:F2"/>
    <mergeCell ref="AD3:AD4"/>
    <mergeCell ref="AF3:AF4"/>
    <mergeCell ref="H2:J2"/>
    <mergeCell ref="AH3:AH4"/>
    <mergeCell ref="B4:D4"/>
    <mergeCell ref="E4:F4"/>
    <mergeCell ref="R3:R4"/>
    <mergeCell ref="T3:T4"/>
    <mergeCell ref="V3:V4"/>
    <mergeCell ref="X3:X4"/>
    <mergeCell ref="Z3:Z4"/>
    <mergeCell ref="AB3:AB4"/>
    <mergeCell ref="P3:P4"/>
    <mergeCell ref="H3:H4"/>
    <mergeCell ref="J3:J4"/>
    <mergeCell ref="L3:L4"/>
    <mergeCell ref="N3:N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15"/>
  <sheetViews>
    <sheetView workbookViewId="0">
      <selection activeCell="C337" sqref="C337:V337"/>
    </sheetView>
  </sheetViews>
  <sheetFormatPr baseColWidth="10" defaultColWidth="8.6640625" defaultRowHeight="14" x14ac:dyDescent="0.15"/>
  <cols>
    <col min="1" max="1" width="5.1640625" customWidth="1"/>
    <col min="2" max="2" width="5.6640625" customWidth="1"/>
    <col min="3" max="3" width="22.1640625" customWidth="1"/>
    <col min="4" max="4" width="25.6640625" customWidth="1"/>
    <col min="5" max="5" width="35.6640625" customWidth="1"/>
    <col min="6" max="6" width="8.6640625" customWidth="1"/>
  </cols>
  <sheetData>
    <row r="1" spans="2:5" x14ac:dyDescent="0.15">
      <c r="B1" s="527" t="s">
        <v>385</v>
      </c>
      <c r="C1" s="527"/>
      <c r="D1" s="527"/>
      <c r="E1" s="527"/>
    </row>
    <row r="3" spans="2:5" x14ac:dyDescent="0.15">
      <c r="B3" s="72" t="s">
        <v>382</v>
      </c>
      <c r="C3" s="72" t="s">
        <v>383</v>
      </c>
      <c r="D3" s="72" t="s">
        <v>384</v>
      </c>
      <c r="E3" s="72" t="s">
        <v>289</v>
      </c>
    </row>
    <row r="4" spans="2:5" x14ac:dyDescent="0.15">
      <c r="B4" s="129">
        <f>DataVectors!D67</f>
        <v>1</v>
      </c>
      <c r="C4" s="129">
        <f>DataVectors!E18</f>
        <v>0</v>
      </c>
      <c r="D4" s="129">
        <f>DataVectors!E27</f>
        <v>0</v>
      </c>
      <c r="E4" s="129">
        <f>DataVectors!E67</f>
        <v>0</v>
      </c>
    </row>
    <row r="5" spans="2:5" x14ac:dyDescent="0.15">
      <c r="B5" s="129">
        <f>DataVectors!F67</f>
        <v>2</v>
      </c>
      <c r="C5" s="129">
        <f>DataVectors!I18</f>
        <v>0</v>
      </c>
      <c r="D5" s="129">
        <f>DataVectors!G27</f>
        <v>0</v>
      </c>
      <c r="E5" s="129">
        <f>DataVectors!G67</f>
        <v>0</v>
      </c>
    </row>
    <row r="6" spans="2:5" x14ac:dyDescent="0.15">
      <c r="B6" s="129">
        <f>DataVectors!H67</f>
        <v>3</v>
      </c>
      <c r="C6" s="129">
        <f>DataVectors!M18</f>
        <v>0</v>
      </c>
      <c r="D6" s="129">
        <f>DataVectors!I27</f>
        <v>0</v>
      </c>
      <c r="E6" s="129">
        <f>DataVectors!I67</f>
        <v>0</v>
      </c>
    </row>
    <row r="7" spans="2:5" x14ac:dyDescent="0.15">
      <c r="B7" s="129">
        <f>DataVectors!J67</f>
        <v>4</v>
      </c>
      <c r="C7" s="129">
        <f>DataVectors!Q18</f>
        <v>0</v>
      </c>
      <c r="D7" s="129">
        <f>DataVectors!K27</f>
        <v>0</v>
      </c>
      <c r="E7" s="129">
        <f>DataVectors!K67</f>
        <v>0</v>
      </c>
    </row>
    <row r="8" spans="2:5" x14ac:dyDescent="0.15">
      <c r="B8" s="129">
        <f>DataVectors!L67</f>
        <v>5</v>
      </c>
      <c r="C8" s="129">
        <f>DataVectors!U18</f>
        <v>0</v>
      </c>
      <c r="D8" s="129">
        <f>DataVectors!M27</f>
        <v>0</v>
      </c>
      <c r="E8" s="129">
        <f>DataVectors!M67</f>
        <v>0</v>
      </c>
    </row>
    <row r="9" spans="2:5" x14ac:dyDescent="0.15">
      <c r="B9" s="129">
        <f>DataVectors!N67</f>
        <v>6</v>
      </c>
      <c r="C9" s="129">
        <f>DataVectors!Y18</f>
        <v>0</v>
      </c>
      <c r="D9" s="129">
        <f>DataVectors!O27</f>
        <v>0</v>
      </c>
      <c r="E9" s="129">
        <f>DataVectors!O67</f>
        <v>0</v>
      </c>
    </row>
    <row r="10" spans="2:5" x14ac:dyDescent="0.15">
      <c r="B10" s="129">
        <f>DataVectors!P67</f>
        <v>7</v>
      </c>
      <c r="C10" s="129">
        <f>DataVectors!AC18</f>
        <v>0</v>
      </c>
      <c r="D10" s="129">
        <f>DataVectors!Q27</f>
        <v>0</v>
      </c>
      <c r="E10" s="129">
        <f>DataVectors!Q67</f>
        <v>0</v>
      </c>
    </row>
    <row r="11" spans="2:5" x14ac:dyDescent="0.15">
      <c r="B11" s="129">
        <f>DataVectors!R67</f>
        <v>8</v>
      </c>
      <c r="C11" s="129">
        <f>DataVectors!AG18</f>
        <v>0</v>
      </c>
      <c r="D11" s="129">
        <f>DataVectors!S27</f>
        <v>0</v>
      </c>
      <c r="E11" s="129">
        <f>DataVectors!S67</f>
        <v>0</v>
      </c>
    </row>
    <row r="12" spans="2:5" x14ac:dyDescent="0.15">
      <c r="B12" s="129">
        <f>DataVectors!T67</f>
        <v>9</v>
      </c>
      <c r="C12" s="129">
        <f>DataVectors!AK18</f>
        <v>0</v>
      </c>
      <c r="D12" s="129">
        <f>DataVectors!U27</f>
        <v>0</v>
      </c>
      <c r="E12" s="129">
        <f>DataVectors!U67</f>
        <v>0</v>
      </c>
    </row>
    <row r="13" spans="2:5" x14ac:dyDescent="0.15">
      <c r="B13" s="129">
        <f>DataVectors!V67</f>
        <v>10</v>
      </c>
      <c r="C13" s="129">
        <f>DataVectors!AO18</f>
        <v>0</v>
      </c>
      <c r="D13" s="129">
        <f>DataVectors!W27</f>
        <v>0</v>
      </c>
      <c r="E13" s="129">
        <f>DataVectors!W67</f>
        <v>0</v>
      </c>
    </row>
    <row r="14" spans="2:5" x14ac:dyDescent="0.15">
      <c r="B14" s="129">
        <f>DataVectors!X67</f>
        <v>11</v>
      </c>
      <c r="C14" s="129">
        <f>DataVectors!AS18</f>
        <v>0</v>
      </c>
      <c r="D14" s="129">
        <f>DataVectors!Y27</f>
        <v>0</v>
      </c>
      <c r="E14" s="129">
        <f>DataVectors!Y67</f>
        <v>0</v>
      </c>
    </row>
    <row r="15" spans="2:5" x14ac:dyDescent="0.15">
      <c r="B15" s="129">
        <f>DataVectors!Z67</f>
        <v>12</v>
      </c>
      <c r="C15" s="129">
        <f>DataVectors!AW18</f>
        <v>0</v>
      </c>
      <c r="D15" s="129">
        <f>DataVectors!AA27</f>
        <v>0</v>
      </c>
      <c r="E15" s="129">
        <f>DataVectors!AA67</f>
        <v>0</v>
      </c>
    </row>
  </sheetData>
  <mergeCells count="1">
    <mergeCell ref="B1:E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2"/>
  <dimension ref="A1:L63"/>
  <sheetViews>
    <sheetView workbookViewId="0">
      <selection activeCell="C337" sqref="C337:V337"/>
    </sheetView>
  </sheetViews>
  <sheetFormatPr baseColWidth="10" defaultColWidth="11" defaultRowHeight="14" x14ac:dyDescent="0.15"/>
  <cols>
    <col min="2" max="2" width="36.6640625" customWidth="1"/>
    <col min="3" max="3" width="86.1640625" customWidth="1"/>
    <col min="4" max="4" width="26" customWidth="1"/>
    <col min="6" max="6" width="35.6640625" customWidth="1"/>
  </cols>
  <sheetData>
    <row r="1" spans="1:12" x14ac:dyDescent="0.15">
      <c r="D1" s="3"/>
      <c r="F1" s="527"/>
      <c r="G1" s="527"/>
      <c r="H1" s="527"/>
      <c r="I1" s="527"/>
      <c r="J1" s="527"/>
      <c r="K1" s="527"/>
      <c r="L1" s="527"/>
    </row>
    <row r="2" spans="1:12" x14ac:dyDescent="0.15">
      <c r="A2" t="s">
        <v>574</v>
      </c>
      <c r="B2" t="str">
        <f>'F2'!B16</f>
        <v>Groupe de travail</v>
      </c>
      <c r="C2" t="s">
        <v>585</v>
      </c>
      <c r="D2" t="s">
        <v>641</v>
      </c>
      <c r="F2" s="72" t="s">
        <v>655</v>
      </c>
      <c r="G2" s="72" t="s">
        <v>656</v>
      </c>
      <c r="H2" s="73" t="s">
        <v>657</v>
      </c>
      <c r="I2" s="4"/>
      <c r="J2" s="4"/>
      <c r="K2" s="4"/>
    </row>
    <row r="3" spans="1:12" ht="15" thickBot="1" x14ac:dyDescent="0.2">
      <c r="A3" t="s">
        <v>575</v>
      </c>
      <c r="B3" s="1" t="s">
        <v>584</v>
      </c>
      <c r="C3" t="s">
        <v>586</v>
      </c>
      <c r="D3" s="2" t="s">
        <v>642</v>
      </c>
      <c r="F3" s="200" t="s">
        <v>661</v>
      </c>
      <c r="G3" s="74" t="b">
        <v>1</v>
      </c>
      <c r="H3" s="75" t="s">
        <v>658</v>
      </c>
      <c r="I3" s="4"/>
      <c r="J3" s="4"/>
      <c r="K3" s="4"/>
    </row>
    <row r="4" spans="1:12" ht="15" thickBot="1" x14ac:dyDescent="0.2">
      <c r="A4" t="s">
        <v>576</v>
      </c>
      <c r="B4" s="1" t="s">
        <v>577</v>
      </c>
      <c r="C4" t="s">
        <v>9</v>
      </c>
      <c r="D4" t="s">
        <v>643</v>
      </c>
      <c r="F4" s="200" t="s">
        <v>662</v>
      </c>
      <c r="G4" s="74" t="b">
        <v>0</v>
      </c>
      <c r="H4" s="75" t="s">
        <v>659</v>
      </c>
      <c r="I4" s="4"/>
      <c r="J4" s="4"/>
      <c r="K4" s="4"/>
    </row>
    <row r="5" spans="1:12" ht="15" thickBot="1" x14ac:dyDescent="0.2">
      <c r="B5" s="1" t="s">
        <v>578</v>
      </c>
      <c r="C5" t="s">
        <v>10</v>
      </c>
      <c r="D5" t="s">
        <v>644</v>
      </c>
      <c r="F5" s="200" t="s">
        <v>663</v>
      </c>
      <c r="H5" s="75" t="s">
        <v>171</v>
      </c>
      <c r="I5" s="4"/>
      <c r="J5" s="4"/>
      <c r="K5" s="4"/>
    </row>
    <row r="6" spans="1:12" ht="15" thickBot="1" x14ac:dyDescent="0.2">
      <c r="B6" s="1" t="s">
        <v>579</v>
      </c>
      <c r="C6" t="s">
        <v>587</v>
      </c>
      <c r="D6" t="s">
        <v>645</v>
      </c>
      <c r="F6" s="200" t="s">
        <v>664</v>
      </c>
      <c r="I6" s="4"/>
      <c r="J6" s="4"/>
      <c r="K6" s="4"/>
    </row>
    <row r="7" spans="1:12" ht="15" thickBot="1" x14ac:dyDescent="0.2">
      <c r="B7" s="1" t="s">
        <v>580</v>
      </c>
      <c r="C7" t="s">
        <v>588</v>
      </c>
      <c r="D7" t="s">
        <v>646</v>
      </c>
      <c r="F7" s="200" t="s">
        <v>665</v>
      </c>
      <c r="I7" s="4"/>
      <c r="J7" s="4"/>
      <c r="K7" s="4"/>
    </row>
    <row r="8" spans="1:12" ht="15" thickBot="1" x14ac:dyDescent="0.2">
      <c r="B8" s="1" t="s">
        <v>583</v>
      </c>
      <c r="C8" t="s">
        <v>671</v>
      </c>
      <c r="D8" t="s">
        <v>647</v>
      </c>
      <c r="F8" s="200" t="s">
        <v>666</v>
      </c>
      <c r="I8" s="4"/>
      <c r="J8" s="4"/>
      <c r="K8" s="4"/>
    </row>
    <row r="9" spans="1:12" ht="15" thickBot="1" x14ac:dyDescent="0.2">
      <c r="B9" s="1" t="s">
        <v>581</v>
      </c>
      <c r="C9" t="s">
        <v>589</v>
      </c>
      <c r="D9" t="s">
        <v>648</v>
      </c>
      <c r="F9" s="200" t="s">
        <v>667</v>
      </c>
      <c r="I9" s="4"/>
      <c r="J9" s="4"/>
      <c r="K9" s="4"/>
    </row>
    <row r="10" spans="1:12" ht="15" thickBot="1" x14ac:dyDescent="0.2">
      <c r="B10" s="1" t="s">
        <v>582</v>
      </c>
      <c r="C10" t="s">
        <v>590</v>
      </c>
      <c r="D10" t="s">
        <v>649</v>
      </c>
      <c r="F10" s="200" t="s">
        <v>668</v>
      </c>
      <c r="I10" s="4"/>
      <c r="J10" s="4"/>
      <c r="K10" s="4"/>
    </row>
    <row r="11" spans="1:12" ht="15" thickBot="1" x14ac:dyDescent="0.2">
      <c r="C11" t="s">
        <v>591</v>
      </c>
      <c r="D11" t="s">
        <v>650</v>
      </c>
      <c r="F11" s="200" t="s">
        <v>669</v>
      </c>
      <c r="I11" s="4"/>
      <c r="J11" s="4"/>
      <c r="K11" s="4"/>
    </row>
    <row r="12" spans="1:12" x14ac:dyDescent="0.15">
      <c r="C12" t="s">
        <v>592</v>
      </c>
      <c r="D12" t="s">
        <v>651</v>
      </c>
      <c r="F12" s="74" t="s">
        <v>660</v>
      </c>
      <c r="I12" s="4"/>
      <c r="J12" s="4"/>
      <c r="K12" s="4"/>
    </row>
    <row r="13" spans="1:12" x14ac:dyDescent="0.15">
      <c r="C13" t="s">
        <v>593</v>
      </c>
      <c r="D13" t="s">
        <v>156</v>
      </c>
    </row>
    <row r="14" spans="1:12" x14ac:dyDescent="0.15">
      <c r="C14" t="s">
        <v>594</v>
      </c>
      <c r="D14" t="s">
        <v>652</v>
      </c>
    </row>
    <row r="15" spans="1:12" x14ac:dyDescent="0.15">
      <c r="C15" t="s">
        <v>595</v>
      </c>
      <c r="D15" t="s">
        <v>653</v>
      </c>
    </row>
    <row r="16" spans="1:12" x14ac:dyDescent="0.15">
      <c r="C16" t="s">
        <v>596</v>
      </c>
      <c r="D16" t="s">
        <v>654</v>
      </c>
    </row>
    <row r="17" spans="3:4" x14ac:dyDescent="0.15">
      <c r="C17" t="s">
        <v>597</v>
      </c>
    </row>
    <row r="18" spans="3:4" x14ac:dyDescent="0.15">
      <c r="C18" t="s">
        <v>598</v>
      </c>
    </row>
    <row r="19" spans="3:4" x14ac:dyDescent="0.15">
      <c r="C19" t="s">
        <v>599</v>
      </c>
      <c r="D19" t="s">
        <v>2</v>
      </c>
    </row>
    <row r="20" spans="3:4" x14ac:dyDescent="0.15">
      <c r="C20" t="s">
        <v>600</v>
      </c>
      <c r="D20" t="s">
        <v>2</v>
      </c>
    </row>
    <row r="21" spans="3:4" x14ac:dyDescent="0.15">
      <c r="C21" t="s">
        <v>601</v>
      </c>
      <c r="D21" t="s">
        <v>2</v>
      </c>
    </row>
    <row r="22" spans="3:4" x14ac:dyDescent="0.15">
      <c r="C22" t="s">
        <v>602</v>
      </c>
      <c r="D22" t="s">
        <v>2</v>
      </c>
    </row>
    <row r="23" spans="3:4" x14ac:dyDescent="0.15">
      <c r="C23" t="s">
        <v>603</v>
      </c>
      <c r="D23" t="s">
        <v>2</v>
      </c>
    </row>
    <row r="24" spans="3:4" x14ac:dyDescent="0.15">
      <c r="C24" t="s">
        <v>604</v>
      </c>
      <c r="D24" t="s">
        <v>2</v>
      </c>
    </row>
    <row r="25" spans="3:4" x14ac:dyDescent="0.15">
      <c r="C25" t="s">
        <v>605</v>
      </c>
      <c r="D25" t="s">
        <v>2</v>
      </c>
    </row>
    <row r="26" spans="3:4" x14ac:dyDescent="0.15">
      <c r="C26" t="s">
        <v>606</v>
      </c>
    </row>
    <row r="27" spans="3:4" x14ac:dyDescent="0.15">
      <c r="C27" t="s">
        <v>607</v>
      </c>
    </row>
    <row r="28" spans="3:4" x14ac:dyDescent="0.15">
      <c r="C28" t="s">
        <v>608</v>
      </c>
    </row>
    <row r="29" spans="3:4" x14ac:dyDescent="0.15">
      <c r="C29" t="s">
        <v>609</v>
      </c>
    </row>
    <row r="30" spans="3:4" x14ac:dyDescent="0.15">
      <c r="C30" t="s">
        <v>610</v>
      </c>
    </row>
    <row r="31" spans="3:4" x14ac:dyDescent="0.15">
      <c r="C31" t="s">
        <v>611</v>
      </c>
    </row>
    <row r="32" spans="3:4" x14ac:dyDescent="0.15">
      <c r="C32" t="s">
        <v>612</v>
      </c>
    </row>
    <row r="33" spans="2:3" x14ac:dyDescent="0.15">
      <c r="B33" s="2"/>
      <c r="C33" t="s">
        <v>613</v>
      </c>
    </row>
    <row r="34" spans="2:3" x14ac:dyDescent="0.15">
      <c r="B34" s="2"/>
      <c r="C34" t="s">
        <v>614</v>
      </c>
    </row>
    <row r="35" spans="2:3" x14ac:dyDescent="0.15">
      <c r="B35" s="2"/>
      <c r="C35" t="s">
        <v>615</v>
      </c>
    </row>
    <row r="36" spans="2:3" x14ac:dyDescent="0.15">
      <c r="B36" s="2"/>
      <c r="C36" t="s">
        <v>616</v>
      </c>
    </row>
    <row r="37" spans="2:3" x14ac:dyDescent="0.15">
      <c r="B37" s="2"/>
      <c r="C37" t="s">
        <v>617</v>
      </c>
    </row>
    <row r="38" spans="2:3" x14ac:dyDescent="0.15">
      <c r="B38" s="2"/>
      <c r="C38" t="s">
        <v>618</v>
      </c>
    </row>
    <row r="39" spans="2:3" x14ac:dyDescent="0.15">
      <c r="B39" s="2"/>
      <c r="C39" t="s">
        <v>619</v>
      </c>
    </row>
    <row r="40" spans="2:3" x14ac:dyDescent="0.15">
      <c r="B40" s="2"/>
      <c r="C40" t="s">
        <v>620</v>
      </c>
    </row>
    <row r="41" spans="2:3" x14ac:dyDescent="0.15">
      <c r="C41" t="s">
        <v>621</v>
      </c>
    </row>
    <row r="42" spans="2:3" x14ac:dyDescent="0.15">
      <c r="C42" t="s">
        <v>622</v>
      </c>
    </row>
    <row r="43" spans="2:3" x14ac:dyDescent="0.15">
      <c r="C43" t="s">
        <v>623</v>
      </c>
    </row>
    <row r="44" spans="2:3" x14ac:dyDescent="0.15">
      <c r="C44" t="s">
        <v>624</v>
      </c>
    </row>
    <row r="45" spans="2:3" x14ac:dyDescent="0.15">
      <c r="C45" t="s">
        <v>625</v>
      </c>
    </row>
    <row r="46" spans="2:3" x14ac:dyDescent="0.15">
      <c r="C46" t="s">
        <v>626</v>
      </c>
    </row>
    <row r="47" spans="2:3" x14ac:dyDescent="0.15">
      <c r="C47" t="s">
        <v>627</v>
      </c>
    </row>
    <row r="48" spans="2:3" x14ac:dyDescent="0.15">
      <c r="C48" t="s">
        <v>628</v>
      </c>
    </row>
    <row r="49" spans="3:3" x14ac:dyDescent="0.15">
      <c r="C49" t="s">
        <v>629</v>
      </c>
    </row>
    <row r="50" spans="3:3" x14ac:dyDescent="0.15">
      <c r="C50" t="s">
        <v>630</v>
      </c>
    </row>
    <row r="51" spans="3:3" x14ac:dyDescent="0.15">
      <c r="C51" t="s">
        <v>631</v>
      </c>
    </row>
    <row r="52" spans="3:3" x14ac:dyDescent="0.15">
      <c r="C52" t="s">
        <v>632</v>
      </c>
    </row>
    <row r="53" spans="3:3" x14ac:dyDescent="0.15">
      <c r="C53" t="s">
        <v>633</v>
      </c>
    </row>
    <row r="54" spans="3:3" x14ac:dyDescent="0.15">
      <c r="C54" t="s">
        <v>634</v>
      </c>
    </row>
    <row r="55" spans="3:3" x14ac:dyDescent="0.15">
      <c r="C55" t="s">
        <v>635</v>
      </c>
    </row>
    <row r="56" spans="3:3" x14ac:dyDescent="0.15">
      <c r="C56" t="s">
        <v>636</v>
      </c>
    </row>
    <row r="57" spans="3:3" x14ac:dyDescent="0.15">
      <c r="C57" t="s">
        <v>637</v>
      </c>
    </row>
    <row r="58" spans="3:3" x14ac:dyDescent="0.15">
      <c r="C58" t="s">
        <v>638</v>
      </c>
    </row>
    <row r="59" spans="3:3" x14ac:dyDescent="0.15">
      <c r="C59" t="s">
        <v>639</v>
      </c>
    </row>
    <row r="60" spans="3:3" x14ac:dyDescent="0.15">
      <c r="C60" t="s">
        <v>640</v>
      </c>
    </row>
    <row r="61" spans="3:3" x14ac:dyDescent="0.15">
      <c r="C61" t="s">
        <v>2</v>
      </c>
    </row>
    <row r="62" spans="3:3" x14ac:dyDescent="0.15">
      <c r="C62" t="s">
        <v>2</v>
      </c>
    </row>
    <row r="63" spans="3:3" x14ac:dyDescent="0.15">
      <c r="C63" t="s">
        <v>2</v>
      </c>
    </row>
  </sheetData>
  <mergeCells count="1">
    <mergeCell ref="F1:L1"/>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W232"/>
  <sheetViews>
    <sheetView topLeftCell="A130" zoomScaleNormal="100" workbookViewId="0">
      <selection activeCell="J144" sqref="J144"/>
    </sheetView>
  </sheetViews>
  <sheetFormatPr baseColWidth="10" defaultColWidth="8.83203125" defaultRowHeight="14" x14ac:dyDescent="0.15"/>
  <cols>
    <col min="1" max="1" width="8.6640625" style="47"/>
    <col min="2" max="2" width="11.6640625" style="47" customWidth="1"/>
    <col min="3" max="3" width="12.1640625" style="47" customWidth="1"/>
    <col min="4" max="4" width="19.1640625" style="47" bestFit="1" customWidth="1"/>
    <col min="5" max="14" width="8.6640625" style="47"/>
    <col min="15" max="15" width="20.6640625" style="47" bestFit="1" customWidth="1"/>
    <col min="16" max="16" width="19.1640625" style="47" bestFit="1" customWidth="1"/>
    <col min="17" max="27" width="8.6640625" style="47"/>
    <col min="28" max="28" width="21.6640625" style="47" customWidth="1"/>
    <col min="29" max="39" width="8.6640625" style="47"/>
    <col min="40" max="40" width="18.1640625" style="47" customWidth="1"/>
    <col min="41" max="73" width="8.6640625" style="47"/>
  </cols>
  <sheetData>
    <row r="1" spans="1:63" ht="15" thickBot="1" x14ac:dyDescent="0.2">
      <c r="A1" s="46" t="s">
        <v>11</v>
      </c>
      <c r="B1" s="46" t="s">
        <v>12</v>
      </c>
      <c r="C1" s="46" t="s">
        <v>13</v>
      </c>
      <c r="D1" s="46" t="s">
        <v>14</v>
      </c>
      <c r="E1" s="46" t="s">
        <v>15</v>
      </c>
      <c r="F1" s="46" t="s">
        <v>16</v>
      </c>
      <c r="G1" s="46" t="s">
        <v>17</v>
      </c>
      <c r="H1" s="46" t="s">
        <v>18</v>
      </c>
      <c r="I1" s="46" t="s">
        <v>19</v>
      </c>
      <c r="J1" s="46" t="s">
        <v>20</v>
      </c>
      <c r="K1" s="46" t="s">
        <v>21</v>
      </c>
      <c r="L1" s="46" t="s">
        <v>22</v>
      </c>
      <c r="M1" s="46" t="s">
        <v>23</v>
      </c>
      <c r="N1" s="46" t="s">
        <v>24</v>
      </c>
      <c r="O1" s="46" t="s">
        <v>25</v>
      </c>
      <c r="P1" s="46" t="s">
        <v>26</v>
      </c>
      <c r="Q1" s="46" t="s">
        <v>27</v>
      </c>
      <c r="R1" s="46" t="s">
        <v>28</v>
      </c>
      <c r="S1" s="46" t="s">
        <v>29</v>
      </c>
      <c r="T1" s="46" t="s">
        <v>30</v>
      </c>
      <c r="U1" s="46" t="s">
        <v>31</v>
      </c>
      <c r="V1" s="46" t="s">
        <v>32</v>
      </c>
      <c r="W1" s="46" t="s">
        <v>33</v>
      </c>
      <c r="X1" s="46" t="s">
        <v>34</v>
      </c>
      <c r="Y1" s="46" t="s">
        <v>35</v>
      </c>
      <c r="Z1" s="46" t="s">
        <v>36</v>
      </c>
      <c r="AA1" s="46" t="s">
        <v>37</v>
      </c>
      <c r="AB1" s="46" t="s">
        <v>38</v>
      </c>
      <c r="AC1" s="46" t="s">
        <v>39</v>
      </c>
      <c r="AD1" s="46" t="s">
        <v>40</v>
      </c>
      <c r="AE1" s="46" t="s">
        <v>41</v>
      </c>
      <c r="AF1" s="46" t="s">
        <v>42</v>
      </c>
      <c r="AG1" s="46" t="s">
        <v>43</v>
      </c>
      <c r="AH1" s="46" t="s">
        <v>44</v>
      </c>
      <c r="AI1" s="46" t="s">
        <v>45</v>
      </c>
      <c r="AJ1" s="46" t="s">
        <v>46</v>
      </c>
      <c r="AK1" s="46" t="s">
        <v>47</v>
      </c>
      <c r="AL1" s="46" t="s">
        <v>48</v>
      </c>
      <c r="AM1" s="46" t="s">
        <v>49</v>
      </c>
      <c r="AN1" s="46" t="s">
        <v>50</v>
      </c>
      <c r="AO1" s="46" t="s">
        <v>51</v>
      </c>
      <c r="AP1" s="46" t="s">
        <v>52</v>
      </c>
      <c r="AQ1" s="46" t="s">
        <v>53</v>
      </c>
      <c r="AR1" s="46" t="s">
        <v>54</v>
      </c>
      <c r="AS1" s="46" t="s">
        <v>55</v>
      </c>
      <c r="AT1" s="46" t="s">
        <v>56</v>
      </c>
      <c r="AU1" s="46" t="s">
        <v>57</v>
      </c>
      <c r="AV1" s="46" t="s">
        <v>58</v>
      </c>
      <c r="AW1" s="46" t="s">
        <v>59</v>
      </c>
      <c r="AX1" s="46" t="s">
        <v>60</v>
      </c>
      <c r="AY1" s="46" t="s">
        <v>61</v>
      </c>
      <c r="AZ1" s="46" t="s">
        <v>62</v>
      </c>
      <c r="BA1" s="46" t="s">
        <v>63</v>
      </c>
    </row>
    <row r="2" spans="1:63" x14ac:dyDescent="0.15">
      <c r="A2" s="48" t="s">
        <v>11</v>
      </c>
      <c r="B2" s="48" t="s">
        <v>64</v>
      </c>
      <c r="C2" s="48" t="s">
        <v>65</v>
      </c>
      <c r="D2" s="48" t="s">
        <v>102</v>
      </c>
      <c r="E2" s="48" t="s">
        <v>66</v>
      </c>
      <c r="F2" s="48" t="s">
        <v>70</v>
      </c>
      <c r="G2" s="48" t="s">
        <v>99</v>
      </c>
      <c r="H2" s="48" t="s">
        <v>100</v>
      </c>
      <c r="I2" s="48" t="s">
        <v>67</v>
      </c>
      <c r="J2" s="48" t="s">
        <v>71</v>
      </c>
      <c r="K2" s="48" t="s">
        <v>103</v>
      </c>
      <c r="L2" s="48" t="s">
        <v>101</v>
      </c>
      <c r="M2" s="48" t="s">
        <v>68</v>
      </c>
      <c r="N2" s="48" t="s">
        <v>69</v>
      </c>
      <c r="O2" s="48" t="s">
        <v>107</v>
      </c>
      <c r="P2" s="48" t="s">
        <v>105</v>
      </c>
      <c r="Q2" s="48" t="s">
        <v>104</v>
      </c>
      <c r="R2" s="48" t="s">
        <v>106</v>
      </c>
      <c r="S2" s="48" t="s">
        <v>108</v>
      </c>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row>
    <row r="3" spans="1:63" x14ac:dyDescent="0.15">
      <c r="A3" s="48" t="s">
        <v>98</v>
      </c>
      <c r="B3" s="48" t="s">
        <v>97</v>
      </c>
      <c r="C3" s="48" t="s">
        <v>97</v>
      </c>
      <c r="D3" s="49">
        <f>'F2'!AF8</f>
        <v>0</v>
      </c>
      <c r="E3" s="49">
        <f>'F2'!AF10</f>
        <v>0</v>
      </c>
      <c r="F3" s="48" t="str">
        <f>LEFT('F2'!AF12,9)</f>
        <v>VPT_20_08</v>
      </c>
      <c r="G3" s="49" t="str">
        <f>'F2'!AF12</f>
        <v>VPT_20_08C</v>
      </c>
      <c r="H3" s="49">
        <f>'F2'!AF14</f>
        <v>0</v>
      </c>
      <c r="I3" s="48" t="str">
        <f>'F2'!N16</f>
        <v>VSS Association suisse des professionnels de la route et des transports</v>
      </c>
      <c r="J3" s="48" t="str">
        <f>'F2'!N18</f>
        <v>VPT_20_08 Nouvelles méthodes et nouveaux systèmes destinés à améliorer et compléter le recensement du trafic</v>
      </c>
      <c r="K3" s="48" t="str">
        <f>'F2'!N18</f>
        <v>VPT_20_08 Nouvelles méthodes et nouveaux systèmes destinés à améliorer et compléter le recensement du trafic</v>
      </c>
      <c r="L3" s="48">
        <f>'F2'!N24</f>
        <v>0</v>
      </c>
      <c r="M3" s="48" t="str">
        <f>'F2'!N67</f>
        <v>Le GT VPT a développé l’idée de recherche et l’a soumise le 1.4.22 à l’OFROU pour le programme de recherche 2023 – 2024. En octobre 2022, la direction de l’OFROU a autorisé cette idée de recherche de manière anticipée.</v>
      </c>
      <c r="N3" s="48" t="str">
        <f>'F2'!AF2</f>
        <v>F2 V01 F</v>
      </c>
      <c r="O3" s="48">
        <f>'F2'!N35</f>
        <v>0</v>
      </c>
      <c r="P3" s="48" t="str">
        <f>'F2'!N65</f>
        <v>Oui</v>
      </c>
      <c r="Q3" s="48">
        <f>'F2'!AE65</f>
        <v>0</v>
      </c>
      <c r="R3" s="48">
        <f>'F2'!R155</f>
        <v>0</v>
      </c>
      <c r="S3" s="48">
        <f>'F2'!R157</f>
        <v>0</v>
      </c>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row>
    <row r="4" spans="1:63" x14ac:dyDescent="0.15">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row>
    <row r="5" spans="1:63" x14ac:dyDescent="0.15">
      <c r="A5" s="48" t="s">
        <v>11</v>
      </c>
      <c r="B5" s="48" t="s">
        <v>64</v>
      </c>
      <c r="C5" s="48" t="s">
        <v>65</v>
      </c>
      <c r="D5" s="48" t="s">
        <v>4</v>
      </c>
      <c r="E5" s="48" t="s">
        <v>6</v>
      </c>
      <c r="F5" s="48" t="s">
        <v>72</v>
      </c>
      <c r="G5" s="48" t="s">
        <v>73</v>
      </c>
      <c r="H5" s="48" t="s">
        <v>7</v>
      </c>
      <c r="I5" s="48" t="s">
        <v>0</v>
      </c>
      <c r="J5" s="48" t="s">
        <v>74</v>
      </c>
      <c r="K5" s="48" t="s">
        <v>75</v>
      </c>
      <c r="L5" s="48" t="s">
        <v>8</v>
      </c>
      <c r="M5" s="48" t="s">
        <v>76</v>
      </c>
      <c r="N5" s="48" t="s">
        <v>77</v>
      </c>
      <c r="O5" s="48" t="s">
        <v>110</v>
      </c>
      <c r="P5" s="48" t="s">
        <v>111</v>
      </c>
      <c r="Q5" s="48" t="s">
        <v>371</v>
      </c>
      <c r="R5" s="48" t="s">
        <v>370</v>
      </c>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row>
    <row r="6" spans="1:63" x14ac:dyDescent="0.15">
      <c r="A6" s="48" t="s">
        <v>98</v>
      </c>
      <c r="B6" s="48" t="s">
        <v>97</v>
      </c>
      <c r="C6" s="48" t="s">
        <v>78</v>
      </c>
      <c r="D6" s="48" t="str">
        <f>'F2'!N27</f>
        <v>Nom du centre de recherche</v>
      </c>
      <c r="E6" s="48" t="str">
        <f>'F2'!AH27</f>
        <v>Pays</v>
      </c>
      <c r="F6" s="48" t="str">
        <f>'F2'!N29</f>
        <v>Adresse</v>
      </c>
      <c r="G6" s="48" t="str">
        <f>'F2'!Z29</f>
        <v>NPA</v>
      </c>
      <c r="H6" s="48" t="str">
        <f>'F2'!AD29</f>
        <v>Lieu</v>
      </c>
      <c r="I6" s="48" t="str">
        <f>'F2'!N31</f>
        <v>Titre</v>
      </c>
      <c r="J6" s="48" t="str">
        <f>'F2'!Q31</f>
        <v>Prénom</v>
      </c>
      <c r="K6" s="48" t="str">
        <f>'F2'!Z31</f>
        <v>Nom</v>
      </c>
      <c r="L6" s="48" t="str">
        <f>'F2'!N33</f>
        <v>E-Mail</v>
      </c>
      <c r="M6" s="48" t="str">
        <f>'F2'!Z33</f>
        <v>Téléphone 1</v>
      </c>
      <c r="N6" s="48" t="str">
        <f>'F2'!AE33</f>
        <v>Téléphone 2</v>
      </c>
      <c r="O6" s="48" t="str">
        <f>'F2'!C319</f>
        <v>Nom du centre de recherche</v>
      </c>
      <c r="P6" s="54">
        <f>'F2'!AG319</f>
        <v>0</v>
      </c>
      <c r="Q6" s="48" t="str">
        <f>'F4'!Q18:R18</f>
        <v>M / F</v>
      </c>
      <c r="R6" s="48">
        <f>'F4'!N26:W26</f>
        <v>0</v>
      </c>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63" ht="14.5" customHeight="1" x14ac:dyDescent="0.15">
      <c r="A7" s="48"/>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row>
    <row r="8" spans="1:63" x14ac:dyDescent="0.15">
      <c r="A8" s="48" t="s">
        <v>11</v>
      </c>
      <c r="B8" s="48" t="s">
        <v>64</v>
      </c>
      <c r="C8" s="48" t="s">
        <v>65</v>
      </c>
      <c r="D8" s="50" t="s">
        <v>4</v>
      </c>
      <c r="E8" s="48" t="s">
        <v>6</v>
      </c>
      <c r="F8" s="48" t="s">
        <v>72</v>
      </c>
      <c r="G8" s="48" t="s">
        <v>73</v>
      </c>
      <c r="H8" s="48" t="s">
        <v>7</v>
      </c>
      <c r="I8" s="48" t="s">
        <v>0</v>
      </c>
      <c r="J8" s="48" t="s">
        <v>74</v>
      </c>
      <c r="K8" s="48" t="s">
        <v>75</v>
      </c>
      <c r="L8" s="48" t="s">
        <v>8</v>
      </c>
      <c r="M8" s="48" t="s">
        <v>76</v>
      </c>
      <c r="N8" s="48" t="s">
        <v>77</v>
      </c>
      <c r="O8" s="48" t="s">
        <v>112</v>
      </c>
      <c r="P8" s="50" t="s">
        <v>4</v>
      </c>
      <c r="Q8" s="48" t="s">
        <v>6</v>
      </c>
      <c r="R8" s="48" t="s">
        <v>72</v>
      </c>
      <c r="S8" s="48" t="s">
        <v>73</v>
      </c>
      <c r="T8" s="48" t="s">
        <v>7</v>
      </c>
      <c r="U8" s="48" t="s">
        <v>0</v>
      </c>
      <c r="V8" s="48" t="s">
        <v>74</v>
      </c>
      <c r="W8" s="48" t="s">
        <v>75</v>
      </c>
      <c r="X8" s="48" t="s">
        <v>8</v>
      </c>
      <c r="Y8" s="48" t="s">
        <v>76</v>
      </c>
      <c r="Z8" s="48" t="s">
        <v>77</v>
      </c>
      <c r="AA8" s="48" t="s">
        <v>112</v>
      </c>
      <c r="AB8" s="50" t="s">
        <v>4</v>
      </c>
      <c r="AC8" s="48" t="s">
        <v>6</v>
      </c>
      <c r="AD8" s="48" t="s">
        <v>72</v>
      </c>
      <c r="AE8" s="48" t="s">
        <v>73</v>
      </c>
      <c r="AF8" s="48" t="s">
        <v>7</v>
      </c>
      <c r="AG8" s="48" t="s">
        <v>0</v>
      </c>
      <c r="AH8" s="48" t="s">
        <v>74</v>
      </c>
      <c r="AI8" s="48" t="s">
        <v>75</v>
      </c>
      <c r="AJ8" s="48" t="s">
        <v>8</v>
      </c>
      <c r="AK8" s="48" t="s">
        <v>76</v>
      </c>
      <c r="AL8" s="48" t="s">
        <v>77</v>
      </c>
      <c r="AM8" s="48" t="s">
        <v>112</v>
      </c>
      <c r="AN8" s="50" t="s">
        <v>4</v>
      </c>
      <c r="AO8" s="48" t="s">
        <v>6</v>
      </c>
      <c r="AP8" s="48" t="s">
        <v>72</v>
      </c>
      <c r="AQ8" s="48" t="s">
        <v>73</v>
      </c>
      <c r="AR8" s="48" t="s">
        <v>7</v>
      </c>
      <c r="AS8" s="48" t="s">
        <v>0</v>
      </c>
      <c r="AT8" s="48" t="s">
        <v>74</v>
      </c>
      <c r="AU8" s="48" t="s">
        <v>75</v>
      </c>
      <c r="AV8" s="48" t="s">
        <v>8</v>
      </c>
      <c r="AW8" s="48" t="s">
        <v>76</v>
      </c>
      <c r="AX8" s="48" t="s">
        <v>77</v>
      </c>
      <c r="AY8" s="48" t="s">
        <v>112</v>
      </c>
      <c r="AZ8" s="50" t="s">
        <v>4</v>
      </c>
      <c r="BA8" s="48" t="s">
        <v>6</v>
      </c>
      <c r="BB8" s="48" t="s">
        <v>72</v>
      </c>
      <c r="BC8" s="48" t="s">
        <v>73</v>
      </c>
      <c r="BD8" s="48" t="s">
        <v>7</v>
      </c>
      <c r="BE8" s="48" t="s">
        <v>0</v>
      </c>
      <c r="BF8" s="48" t="s">
        <v>74</v>
      </c>
      <c r="BG8" s="48" t="s">
        <v>75</v>
      </c>
      <c r="BH8" s="48" t="s">
        <v>8</v>
      </c>
      <c r="BI8" s="48" t="s">
        <v>76</v>
      </c>
      <c r="BJ8" s="48" t="s">
        <v>77</v>
      </c>
      <c r="BK8" s="48" t="s">
        <v>112</v>
      </c>
    </row>
    <row r="9" spans="1:63" x14ac:dyDescent="0.15">
      <c r="A9" s="48" t="s">
        <v>98</v>
      </c>
      <c r="B9" s="48" t="s">
        <v>97</v>
      </c>
      <c r="C9" s="48" t="s">
        <v>109</v>
      </c>
      <c r="D9" s="50" t="str">
        <f>'F2'!N37</f>
        <v>Nom organisme partenaire 1</v>
      </c>
      <c r="E9" s="48" t="str">
        <f>'F2'!AH37</f>
        <v>Pays</v>
      </c>
      <c r="F9" s="48" t="str">
        <f>'F2'!N39</f>
        <v>Adresse</v>
      </c>
      <c r="G9" s="48" t="str">
        <f>'F2'!Z39</f>
        <v>NPA</v>
      </c>
      <c r="H9" s="48" t="str">
        <f>'F2'!AD39</f>
        <v>Lieu</v>
      </c>
      <c r="I9" s="48" t="str">
        <f>'F2'!N41</f>
        <v>Titre</v>
      </c>
      <c r="J9" s="48" t="str">
        <f>'F2'!Q41</f>
        <v>Prénom</v>
      </c>
      <c r="K9" s="48" t="str">
        <f>'F2'!Z41</f>
        <v>Nom</v>
      </c>
      <c r="L9" s="48" t="str">
        <f>'F2'!N43</f>
        <v>E-Mail</v>
      </c>
      <c r="M9" s="48" t="str">
        <f>'F2'!Z43</f>
        <v>Téléphone 1</v>
      </c>
      <c r="N9" s="48" t="str">
        <f>'F2'!AE43</f>
        <v>Téléphone 2</v>
      </c>
      <c r="O9" s="54">
        <f>'F2'!AG321</f>
        <v>0</v>
      </c>
      <c r="P9" s="50" t="str">
        <f>'F2'!N45</f>
        <v>Nom organisme partenaire 2</v>
      </c>
      <c r="Q9" s="48" t="str">
        <f>'F2'!AH45</f>
        <v>Pays</v>
      </c>
      <c r="R9" s="48" t="str">
        <f>'F2'!N47</f>
        <v>Adresse</v>
      </c>
      <c r="S9" s="48" t="str">
        <f>'F2'!Z47</f>
        <v>NPA</v>
      </c>
      <c r="T9" s="48" t="str">
        <f>'F2'!AD47</f>
        <v>Lieu</v>
      </c>
      <c r="U9" s="48" t="str">
        <f>'F2'!N49</f>
        <v>Titre</v>
      </c>
      <c r="V9" s="48" t="str">
        <f>'F2'!Q49</f>
        <v>Prénom</v>
      </c>
      <c r="W9" s="48" t="str">
        <f>'F2'!Z49</f>
        <v>Nom</v>
      </c>
      <c r="X9" s="48" t="str">
        <f>'F2'!N51</f>
        <v>E-Mail</v>
      </c>
      <c r="Y9" s="48" t="str">
        <f>'F2'!Z51</f>
        <v>Téléphone 1</v>
      </c>
      <c r="Z9" s="48" t="str">
        <f>'F2'!AE51</f>
        <v>Téléphone 2</v>
      </c>
      <c r="AA9" s="54">
        <f>'F2'!AG323</f>
        <v>0</v>
      </c>
      <c r="AB9" s="50" t="str">
        <f>'F2'!N53</f>
        <v>Nom organisme partenaire 3</v>
      </c>
      <c r="AC9" s="48" t="str">
        <f>'F2'!AH53</f>
        <v>Pays</v>
      </c>
      <c r="AD9" s="48" t="str">
        <f>'F2'!N55</f>
        <v>Adresse</v>
      </c>
      <c r="AE9" s="48" t="str">
        <f>'F2'!Z55</f>
        <v>NPA</v>
      </c>
      <c r="AF9" s="48" t="str">
        <f>'F2'!AD55</f>
        <v>Lieu</v>
      </c>
      <c r="AG9" s="48" t="str">
        <f>'F2'!N57</f>
        <v>Titre</v>
      </c>
      <c r="AH9" s="48" t="str">
        <f>'F2'!Q57</f>
        <v>Prénom</v>
      </c>
      <c r="AI9" s="48" t="str">
        <f>'F2'!Z57</f>
        <v>Nom</v>
      </c>
      <c r="AJ9" s="48" t="str">
        <f>'F2'!N59</f>
        <v>E-Mail</v>
      </c>
      <c r="AK9" s="48" t="str">
        <f>'F2'!Z59</f>
        <v>Téléphone 1</v>
      </c>
      <c r="AL9" s="48" t="str">
        <f>'F2'!AE59</f>
        <v>Téléphone 2</v>
      </c>
      <c r="AM9" s="68">
        <f>'F2'!AG325</f>
        <v>0</v>
      </c>
      <c r="AN9" s="50" t="str">
        <f>'F2'!N398</f>
        <v>Nom organisme partenaire 4</v>
      </c>
      <c r="AO9" s="48" t="str">
        <f>'F2'!AD398</f>
        <v>Pays</v>
      </c>
      <c r="AP9" s="48" t="str">
        <f>'F2'!N400</f>
        <v>Adresse</v>
      </c>
      <c r="AQ9" s="48" t="str">
        <f>'F2'!Z400</f>
        <v>NPA</v>
      </c>
      <c r="AR9" s="48" t="str">
        <f>'F2'!AD400</f>
        <v>Lieu</v>
      </c>
      <c r="AS9" s="48" t="str">
        <f>'F2'!N402</f>
        <v>Titre</v>
      </c>
      <c r="AT9" s="48" t="str">
        <f>'F2'!Q402</f>
        <v>Prénom</v>
      </c>
      <c r="AU9" s="48" t="str">
        <f>'F2'!Z402</f>
        <v>Nom</v>
      </c>
      <c r="AV9" s="48" t="str">
        <f>'F2'!N404</f>
        <v>E-Mail</v>
      </c>
      <c r="AW9" s="48" t="str">
        <f>'F2'!Z404</f>
        <v>Téléphone 1</v>
      </c>
      <c r="AX9" s="48" t="str">
        <f>'F2'!AE404</f>
        <v>Téléphone 2</v>
      </c>
      <c r="AY9" s="54">
        <f>'F2'!AG327</f>
        <v>0</v>
      </c>
      <c r="AZ9" s="50" t="str">
        <f>'F2'!N406</f>
        <v>Nom organisme partenaire 5</v>
      </c>
      <c r="BA9" s="48" t="str">
        <f>'F2'!AD406</f>
        <v>Pays</v>
      </c>
      <c r="BB9" s="48" t="str">
        <f>'F2'!N408</f>
        <v>Adresse</v>
      </c>
      <c r="BC9" s="48" t="str">
        <f>'F2'!Z408</f>
        <v>NPA</v>
      </c>
      <c r="BD9" s="48" t="str">
        <f>'F2'!AD408</f>
        <v>Lieu</v>
      </c>
      <c r="BE9" s="48" t="str">
        <f>'F2'!N410</f>
        <v>Titre</v>
      </c>
      <c r="BF9" s="48" t="str">
        <f>'F2'!Q410</f>
        <v>Prénom</v>
      </c>
      <c r="BG9" s="48" t="str">
        <f>'F2'!Z410</f>
        <v>Nom</v>
      </c>
      <c r="BH9" s="48" t="str">
        <f>'F2'!N412</f>
        <v>E-Mail</v>
      </c>
      <c r="BI9" s="48" t="str">
        <f>'F2'!Z412</f>
        <v>Téléphone 1</v>
      </c>
      <c r="BJ9" s="48" t="str">
        <f>'F2'!AE412</f>
        <v>Téléphone 2</v>
      </c>
      <c r="BK9" s="54">
        <f>'F2'!AG329</f>
        <v>0</v>
      </c>
    </row>
    <row r="10" spans="1:63" x14ac:dyDescent="0.15">
      <c r="A10" s="48"/>
      <c r="B10" s="48"/>
      <c r="C10" s="48"/>
      <c r="D10" s="50"/>
      <c r="E10" s="48"/>
      <c r="F10" s="48"/>
      <c r="G10" s="48"/>
      <c r="H10" s="48"/>
      <c r="I10" s="48"/>
      <c r="J10" s="48"/>
      <c r="K10" s="48"/>
      <c r="L10" s="48"/>
      <c r="M10" s="48"/>
      <c r="N10" s="48"/>
      <c r="O10" s="54"/>
      <c r="P10" s="50"/>
      <c r="Q10" s="48"/>
      <c r="R10" s="48"/>
      <c r="S10" s="48"/>
      <c r="T10" s="48"/>
      <c r="U10" s="48"/>
      <c r="V10" s="48"/>
      <c r="W10" s="48"/>
      <c r="X10" s="48"/>
      <c r="Y10" s="48"/>
      <c r="Z10" s="48"/>
      <c r="AA10" s="53"/>
      <c r="AB10" s="50"/>
      <c r="AC10" s="48"/>
      <c r="AD10" s="48"/>
      <c r="AE10" s="48"/>
      <c r="AF10" s="48"/>
      <c r="AG10" s="48"/>
      <c r="AH10" s="48"/>
      <c r="AI10" s="48"/>
      <c r="AJ10" s="48"/>
      <c r="AK10" s="48"/>
      <c r="AL10" s="48"/>
      <c r="AM10" s="54"/>
      <c r="AN10" s="50"/>
      <c r="AO10" s="48"/>
      <c r="AP10" s="48"/>
      <c r="AQ10" s="48"/>
      <c r="AR10" s="48"/>
      <c r="AS10" s="48"/>
      <c r="AT10" s="48"/>
      <c r="AU10" s="48"/>
      <c r="AV10" s="48"/>
      <c r="AW10" s="48"/>
      <c r="AX10" s="48"/>
      <c r="AY10" s="54"/>
      <c r="AZ10" s="48"/>
      <c r="BA10" s="48"/>
    </row>
    <row r="11" spans="1:63" x14ac:dyDescent="0.15">
      <c r="A11" s="48" t="s">
        <v>11</v>
      </c>
      <c r="B11" s="48" t="s">
        <v>64</v>
      </c>
      <c r="C11" s="48" t="s">
        <v>65</v>
      </c>
      <c r="D11" s="50" t="s">
        <v>1</v>
      </c>
      <c r="E11" s="48" t="s">
        <v>4</v>
      </c>
      <c r="F11" s="48" t="s">
        <v>143</v>
      </c>
      <c r="G11" s="48" t="s">
        <v>144</v>
      </c>
      <c r="H11" s="50" t="s">
        <v>1</v>
      </c>
      <c r="I11" s="48" t="s">
        <v>4</v>
      </c>
      <c r="J11" s="48" t="s">
        <v>143</v>
      </c>
      <c r="K11" s="48" t="s">
        <v>144</v>
      </c>
      <c r="L11" s="50" t="s">
        <v>1</v>
      </c>
      <c r="M11" s="48" t="s">
        <v>4</v>
      </c>
      <c r="N11" s="48" t="s">
        <v>143</v>
      </c>
      <c r="O11" s="48" t="s">
        <v>144</v>
      </c>
      <c r="P11" s="50" t="s">
        <v>1</v>
      </c>
      <c r="Q11" s="48" t="s">
        <v>4</v>
      </c>
      <c r="R11" s="48" t="s">
        <v>143</v>
      </c>
      <c r="S11" s="48" t="s">
        <v>144</v>
      </c>
      <c r="T11" s="48"/>
      <c r="U11" s="48"/>
      <c r="V11" s="48"/>
      <c r="W11" s="48"/>
      <c r="X11" s="48"/>
      <c r="Y11" s="48"/>
      <c r="Z11" s="48"/>
      <c r="AA11" s="54"/>
      <c r="AB11" s="50"/>
      <c r="AC11" s="48"/>
      <c r="AD11" s="48"/>
      <c r="AE11" s="48"/>
      <c r="AF11" s="48"/>
      <c r="AG11" s="48"/>
      <c r="AH11" s="48"/>
      <c r="AI11" s="48"/>
      <c r="AJ11" s="48"/>
      <c r="AK11" s="48"/>
      <c r="AL11" s="48"/>
      <c r="AM11" s="54"/>
      <c r="AN11" s="50"/>
      <c r="AO11" s="48"/>
      <c r="AP11" s="48"/>
      <c r="AQ11" s="48"/>
      <c r="AR11" s="48"/>
      <c r="AS11" s="48"/>
      <c r="AT11" s="48"/>
      <c r="AU11" s="48"/>
      <c r="AV11" s="48"/>
      <c r="AW11" s="48"/>
      <c r="AX11" s="48"/>
      <c r="AY11" s="54"/>
      <c r="AZ11" s="48"/>
      <c r="BA11" s="48"/>
    </row>
    <row r="12" spans="1:63" x14ac:dyDescent="0.15">
      <c r="A12" s="48" t="s">
        <v>98</v>
      </c>
      <c r="B12" s="48" t="s">
        <v>97</v>
      </c>
      <c r="C12" s="48" t="s">
        <v>145</v>
      </c>
      <c r="D12" s="50">
        <f>'F2'!B335</f>
        <v>1</v>
      </c>
      <c r="E12" s="48" t="str">
        <f>'F2'!C335</f>
        <v>ASTRA</v>
      </c>
      <c r="F12" s="48"/>
      <c r="G12" s="48">
        <f>'F2'!AG335</f>
        <v>0</v>
      </c>
      <c r="H12" s="50">
        <f>'F2'!B337</f>
        <v>2</v>
      </c>
      <c r="I12" s="48">
        <f>'F2'!C337</f>
        <v>0</v>
      </c>
      <c r="J12" s="48">
        <f>'F2'!W337</f>
        <v>0</v>
      </c>
      <c r="K12" s="48">
        <f>'F2'!AG337</f>
        <v>0</v>
      </c>
      <c r="L12" s="50">
        <f>'F2'!B339</f>
        <v>3</v>
      </c>
      <c r="M12" s="48">
        <f>'F2'!C339</f>
        <v>0</v>
      </c>
      <c r="N12" s="48">
        <f>'F2'!W339</f>
        <v>0</v>
      </c>
      <c r="O12" s="48">
        <f>'F2'!AG339</f>
        <v>0</v>
      </c>
      <c r="P12" s="50">
        <f>'F2'!B341</f>
        <v>4</v>
      </c>
      <c r="Q12" s="48">
        <f>'F2'!C341</f>
        <v>0</v>
      </c>
      <c r="R12" s="48">
        <f>'F2'!W341</f>
        <v>0</v>
      </c>
      <c r="S12" s="48">
        <f>'F2'!AG341</f>
        <v>0</v>
      </c>
      <c r="T12" s="48"/>
      <c r="U12" s="48"/>
      <c r="V12" s="48"/>
      <c r="W12" s="48"/>
      <c r="X12" s="48"/>
      <c r="Y12" s="48"/>
      <c r="Z12" s="48"/>
      <c r="AA12" s="54"/>
      <c r="AB12" s="50"/>
      <c r="AC12" s="48"/>
      <c r="AD12" s="48"/>
      <c r="AE12" s="48"/>
      <c r="AF12" s="48"/>
      <c r="AG12" s="48"/>
      <c r="AH12" s="48"/>
      <c r="AI12" s="48"/>
      <c r="AJ12" s="48"/>
      <c r="AK12" s="48"/>
      <c r="AL12" s="48"/>
      <c r="AM12" s="54"/>
      <c r="AN12" s="50"/>
      <c r="AO12" s="48"/>
      <c r="AP12" s="48"/>
      <c r="AQ12" s="48"/>
      <c r="AR12" s="48"/>
      <c r="AS12" s="48"/>
      <c r="AT12" s="48"/>
      <c r="AU12" s="48"/>
      <c r="AV12" s="48"/>
      <c r="AW12" s="48"/>
      <c r="AX12" s="48"/>
      <c r="AY12" s="54"/>
      <c r="AZ12" s="48"/>
      <c r="BA12" s="48"/>
    </row>
    <row r="13" spans="1:63" x14ac:dyDescent="0.15">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row>
    <row r="14" spans="1:63" x14ac:dyDescent="0.15">
      <c r="A14" s="48" t="s">
        <v>11</v>
      </c>
      <c r="B14" s="48" t="s">
        <v>64</v>
      </c>
      <c r="C14" s="48" t="s">
        <v>65</v>
      </c>
      <c r="D14" s="50" t="s">
        <v>79</v>
      </c>
      <c r="E14" s="48" t="s">
        <v>80</v>
      </c>
      <c r="F14" s="48" t="s">
        <v>81</v>
      </c>
      <c r="G14" s="50" t="s">
        <v>79</v>
      </c>
      <c r="H14" s="48" t="s">
        <v>80</v>
      </c>
      <c r="I14" s="48" t="s">
        <v>81</v>
      </c>
      <c r="J14" s="50" t="s">
        <v>79</v>
      </c>
      <c r="K14" s="48" t="s">
        <v>80</v>
      </c>
      <c r="L14" s="48" t="s">
        <v>81</v>
      </c>
      <c r="M14" s="50" t="s">
        <v>79</v>
      </c>
      <c r="N14" s="48" t="s">
        <v>80</v>
      </c>
      <c r="O14" s="48" t="s">
        <v>81</v>
      </c>
      <c r="P14" s="50" t="s">
        <v>79</v>
      </c>
      <c r="Q14" s="48" t="s">
        <v>80</v>
      </c>
      <c r="R14" s="48" t="s">
        <v>81</v>
      </c>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row>
    <row r="15" spans="1:63" x14ac:dyDescent="0.15">
      <c r="A15" s="48" t="s">
        <v>98</v>
      </c>
      <c r="B15" s="48" t="s">
        <v>97</v>
      </c>
      <c r="C15" s="48" t="s">
        <v>82</v>
      </c>
      <c r="D15" s="48">
        <v>1</v>
      </c>
      <c r="E15" s="48" t="str">
        <f>'F2'!B80</f>
        <v>A) Décrivez pourquoi votre approche est appropriée pour atteindre les objectifs de l'idée de recherche.</v>
      </c>
      <c r="F15" s="51">
        <f>'F2'!B82</f>
        <v>0</v>
      </c>
      <c r="G15" s="48">
        <v>2</v>
      </c>
      <c r="H15" s="48" t="str">
        <f>'F2'!B104</f>
        <v>B) Expliquez pourquoi l'équipe de projet indiquée est un choix particulièrement judicieux.</v>
      </c>
      <c r="I15" s="51">
        <f>'F2'!B106</f>
        <v>0</v>
      </c>
      <c r="J15" s="48">
        <v>3</v>
      </c>
      <c r="K15" s="48" t="str">
        <f>'F2'!B118</f>
        <v>C) Expliquez pourquoi le plan de projet (diagr.de Gantt) est particulièrement adapté à la réalisation des objectifs.</v>
      </c>
      <c r="L15" s="51">
        <f>'F2'!B120</f>
        <v>0</v>
      </c>
      <c r="M15" s="48">
        <v>4</v>
      </c>
      <c r="N15" s="48" t="str">
        <f>'F2'!B130</f>
        <v>D) Expliquez la sélection de la Commission de suivi en vous appuyant sur les critères du Manuel.</v>
      </c>
      <c r="O15" s="51" t="str">
        <f>'F2'!B132</f>
        <v>Il n’est pas nécessaire d’indiquer la composition de la CA pour déposer la demande auprès du GT VPT. La CA est composée conjointement avec le GT VPT. Ceci a lieu après l’examen des demandes par le GT VPT et avant la soumission de la demande sélectionnée à l’OFROU. Les demandes éventuellement encore nécessaires sont effectuées pendant cette période par le centre de recherche.</v>
      </c>
      <c r="P15" s="48">
        <v>5</v>
      </c>
      <c r="Q15" s="48" t="str">
        <f>'F2'!B140</f>
        <v>E) Justifiez les éventuels avantages du plan financier proposé.</v>
      </c>
      <c r="R15" s="51">
        <f>'F2'!B142</f>
        <v>0</v>
      </c>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row>
    <row r="16" spans="1:63" x14ac:dyDescent="0.15">
      <c r="A16" s="48"/>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row>
    <row r="17" spans="1:75" s="104" customFormat="1" ht="29.5" customHeight="1" x14ac:dyDescent="0.15">
      <c r="A17" s="105" t="s">
        <v>11</v>
      </c>
      <c r="B17" s="105" t="s">
        <v>64</v>
      </c>
      <c r="C17" s="105" t="s">
        <v>65</v>
      </c>
      <c r="D17" s="106" t="s">
        <v>83</v>
      </c>
      <c r="E17" s="105" t="s">
        <v>84</v>
      </c>
      <c r="F17" s="105" t="s">
        <v>85</v>
      </c>
      <c r="G17" s="105" t="s">
        <v>86</v>
      </c>
      <c r="H17" s="106" t="s">
        <v>83</v>
      </c>
      <c r="I17" s="105" t="s">
        <v>84</v>
      </c>
      <c r="J17" s="105" t="s">
        <v>85</v>
      </c>
      <c r="K17" s="105" t="s">
        <v>86</v>
      </c>
      <c r="L17" s="106" t="s">
        <v>83</v>
      </c>
      <c r="M17" s="105" t="s">
        <v>84</v>
      </c>
      <c r="N17" s="105" t="s">
        <v>85</v>
      </c>
      <c r="O17" s="105" t="s">
        <v>86</v>
      </c>
      <c r="P17" s="106" t="s">
        <v>83</v>
      </c>
      <c r="Q17" s="105" t="s">
        <v>84</v>
      </c>
      <c r="R17" s="105" t="s">
        <v>85</v>
      </c>
      <c r="S17" s="105" t="s">
        <v>86</v>
      </c>
      <c r="T17" s="106" t="s">
        <v>83</v>
      </c>
      <c r="U17" s="105" t="s">
        <v>84</v>
      </c>
      <c r="V17" s="105" t="s">
        <v>85</v>
      </c>
      <c r="W17" s="105" t="s">
        <v>86</v>
      </c>
      <c r="X17" s="106" t="s">
        <v>83</v>
      </c>
      <c r="Y17" s="105" t="s">
        <v>84</v>
      </c>
      <c r="Z17" s="105" t="s">
        <v>85</v>
      </c>
      <c r="AA17" s="105" t="s">
        <v>86</v>
      </c>
      <c r="AB17" s="106" t="s">
        <v>83</v>
      </c>
      <c r="AC17" s="105" t="s">
        <v>84</v>
      </c>
      <c r="AD17" s="105" t="s">
        <v>85</v>
      </c>
      <c r="AE17" s="105" t="s">
        <v>86</v>
      </c>
      <c r="AF17" s="106" t="s">
        <v>83</v>
      </c>
      <c r="AG17" s="105" t="s">
        <v>84</v>
      </c>
      <c r="AH17" s="105" t="s">
        <v>85</v>
      </c>
      <c r="AI17" s="105" t="s">
        <v>86</v>
      </c>
      <c r="AJ17" s="106" t="s">
        <v>83</v>
      </c>
      <c r="AK17" s="105" t="s">
        <v>84</v>
      </c>
      <c r="AL17" s="105" t="s">
        <v>85</v>
      </c>
      <c r="AM17" s="105" t="s">
        <v>86</v>
      </c>
      <c r="AN17" s="106" t="s">
        <v>83</v>
      </c>
      <c r="AO17" s="105" t="s">
        <v>84</v>
      </c>
      <c r="AP17" s="105" t="s">
        <v>85</v>
      </c>
      <c r="AQ17" s="105" t="s">
        <v>86</v>
      </c>
      <c r="AR17" s="106" t="s">
        <v>83</v>
      </c>
      <c r="AS17" s="105" t="s">
        <v>84</v>
      </c>
      <c r="AT17" s="105" t="s">
        <v>85</v>
      </c>
      <c r="AU17" s="105" t="s">
        <v>86</v>
      </c>
      <c r="AV17" s="106" t="s">
        <v>83</v>
      </c>
      <c r="AW17" s="105" t="s">
        <v>84</v>
      </c>
      <c r="AX17" s="105" t="s">
        <v>85</v>
      </c>
      <c r="AY17" s="105" t="s">
        <v>86</v>
      </c>
      <c r="AZ17" s="105"/>
      <c r="BA17" s="105"/>
      <c r="BB17" s="99"/>
      <c r="BC17" s="99"/>
      <c r="BD17" s="99"/>
      <c r="BE17" s="99"/>
      <c r="BF17" s="99"/>
      <c r="BG17" s="99"/>
      <c r="BH17" s="99"/>
      <c r="BI17" s="99"/>
      <c r="BJ17" s="99"/>
      <c r="BK17" s="99"/>
      <c r="BL17" s="99"/>
      <c r="BM17" s="99"/>
      <c r="BN17" s="99"/>
      <c r="BO17" s="99"/>
      <c r="BP17" s="99"/>
      <c r="BQ17" s="99"/>
      <c r="BR17" s="99"/>
      <c r="BS17" s="99"/>
      <c r="BT17" s="99"/>
      <c r="BU17" s="99"/>
    </row>
    <row r="18" spans="1:75" x14ac:dyDescent="0.15">
      <c r="A18" s="48" t="s">
        <v>98</v>
      </c>
      <c r="B18" s="48" t="s">
        <v>97</v>
      </c>
      <c r="C18" s="48" t="s">
        <v>87</v>
      </c>
      <c r="D18" s="48">
        <v>1</v>
      </c>
      <c r="E18" s="48">
        <f>'F2'!D163</f>
        <v>0</v>
      </c>
      <c r="F18" s="48">
        <f>'F2'!AE163</f>
        <v>0</v>
      </c>
      <c r="G18" s="48">
        <f>'F2'!AG163</f>
        <v>0</v>
      </c>
      <c r="H18" s="48">
        <v>2</v>
      </c>
      <c r="I18" s="48">
        <f>'F2'!D165</f>
        <v>0</v>
      </c>
      <c r="J18" s="48">
        <f>'F2'!AE165</f>
        <v>0</v>
      </c>
      <c r="K18" s="48">
        <f>'F2'!AG165</f>
        <v>0</v>
      </c>
      <c r="L18" s="48">
        <v>3</v>
      </c>
      <c r="M18" s="48">
        <f>'F2'!D167</f>
        <v>0</v>
      </c>
      <c r="N18" s="48">
        <f>'F2'!AE167</f>
        <v>0</v>
      </c>
      <c r="O18" s="48">
        <f>'F2'!AG167</f>
        <v>0</v>
      </c>
      <c r="P18" s="48">
        <v>4</v>
      </c>
      <c r="Q18" s="48">
        <f>'F2'!D169</f>
        <v>0</v>
      </c>
      <c r="R18" s="48">
        <f>'F2'!AE169</f>
        <v>0</v>
      </c>
      <c r="S18" s="48">
        <f>'F2'!AG169</f>
        <v>0</v>
      </c>
      <c r="T18" s="48">
        <v>5</v>
      </c>
      <c r="U18" s="48">
        <f>'F2'!D171</f>
        <v>0</v>
      </c>
      <c r="V18" s="48">
        <f>'F2'!AE171</f>
        <v>0</v>
      </c>
      <c r="W18" s="48">
        <f>'F2'!AG171</f>
        <v>0</v>
      </c>
      <c r="X18" s="48">
        <v>6</v>
      </c>
      <c r="Y18" s="48">
        <f>'F2'!D173</f>
        <v>0</v>
      </c>
      <c r="Z18" s="54">
        <f>'F2'!AE173</f>
        <v>0</v>
      </c>
      <c r="AA18" s="54">
        <f>'F2'!AG173</f>
        <v>0</v>
      </c>
      <c r="AB18" s="48">
        <v>7</v>
      </c>
      <c r="AC18" s="48">
        <f>'F2'!D175</f>
        <v>0</v>
      </c>
      <c r="AD18" s="54">
        <f>'F2'!AE175</f>
        <v>0</v>
      </c>
      <c r="AE18" s="54">
        <f>'F2'!AG175</f>
        <v>0</v>
      </c>
      <c r="AF18" s="48">
        <v>8</v>
      </c>
      <c r="AG18" s="48">
        <f>'F2'!D177</f>
        <v>0</v>
      </c>
      <c r="AH18" s="54">
        <f>'F2'!AE177</f>
        <v>0</v>
      </c>
      <c r="AI18" s="54">
        <f>'F2'!AG177</f>
        <v>0</v>
      </c>
      <c r="AJ18" s="48">
        <v>9</v>
      </c>
      <c r="AK18" s="48">
        <f>'F2'!D179</f>
        <v>0</v>
      </c>
      <c r="AL18" s="54">
        <f>'F2'!AE179</f>
        <v>0</v>
      </c>
      <c r="AM18" s="54">
        <f>'F2'!AG179</f>
        <v>0</v>
      </c>
      <c r="AN18" s="48">
        <v>10</v>
      </c>
      <c r="AO18" s="48">
        <f>'F2'!D181</f>
        <v>0</v>
      </c>
      <c r="AP18" s="54">
        <f>'F2'!AE181</f>
        <v>0</v>
      </c>
      <c r="AQ18" s="54">
        <f>'F2'!AG181</f>
        <v>0</v>
      </c>
      <c r="AR18" s="48">
        <v>11</v>
      </c>
      <c r="AS18" s="48">
        <f>'F2'!D183</f>
        <v>0</v>
      </c>
      <c r="AT18" s="54">
        <f>'F2'!AE183</f>
        <v>0</v>
      </c>
      <c r="AU18" s="54">
        <f>'F2'!AG183</f>
        <v>0</v>
      </c>
      <c r="AV18" s="48">
        <v>12</v>
      </c>
      <c r="AW18" s="48">
        <f>'F2'!D185</f>
        <v>0</v>
      </c>
      <c r="AX18" s="54">
        <f>'F2'!AE185</f>
        <v>0</v>
      </c>
      <c r="AY18" s="54">
        <f>'F2'!AG185</f>
        <v>0</v>
      </c>
      <c r="AZ18" s="48"/>
      <c r="BA18" s="48"/>
    </row>
    <row r="19" spans="1:75" x14ac:dyDescent="0.15">
      <c r="A19" s="48"/>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row>
    <row r="20" spans="1:75" x14ac:dyDescent="0.15">
      <c r="A20" s="48" t="s">
        <v>11</v>
      </c>
      <c r="B20" s="48" t="s">
        <v>64</v>
      </c>
      <c r="C20" s="48" t="s">
        <v>65</v>
      </c>
      <c r="D20" s="50" t="s">
        <v>116</v>
      </c>
      <c r="E20" s="48" t="s">
        <v>88</v>
      </c>
      <c r="F20" s="48" t="s">
        <v>113</v>
      </c>
      <c r="G20" s="48" t="s">
        <v>114</v>
      </c>
      <c r="H20" s="48" t="s">
        <v>115</v>
      </c>
      <c r="I20" s="48" t="s">
        <v>89</v>
      </c>
      <c r="J20" s="50" t="s">
        <v>116</v>
      </c>
      <c r="K20" s="48" t="s">
        <v>88</v>
      </c>
      <c r="L20" s="48" t="s">
        <v>113</v>
      </c>
      <c r="M20" s="48" t="s">
        <v>114</v>
      </c>
      <c r="N20" s="48" t="s">
        <v>115</v>
      </c>
      <c r="O20" s="48" t="s">
        <v>89</v>
      </c>
      <c r="P20" s="50" t="s">
        <v>116</v>
      </c>
      <c r="Q20" s="48" t="s">
        <v>88</v>
      </c>
      <c r="R20" s="48" t="s">
        <v>113</v>
      </c>
      <c r="S20" s="48" t="s">
        <v>114</v>
      </c>
      <c r="T20" s="48" t="s">
        <v>115</v>
      </c>
      <c r="U20" s="48" t="s">
        <v>89</v>
      </c>
      <c r="V20" s="50" t="s">
        <v>116</v>
      </c>
      <c r="W20" s="48" t="s">
        <v>88</v>
      </c>
      <c r="X20" s="48" t="s">
        <v>113</v>
      </c>
      <c r="Y20" s="48" t="s">
        <v>114</v>
      </c>
      <c r="Z20" s="48" t="s">
        <v>115</v>
      </c>
      <c r="AA20" s="48" t="s">
        <v>89</v>
      </c>
      <c r="AB20" s="50" t="s">
        <v>116</v>
      </c>
      <c r="AC20" s="48" t="s">
        <v>88</v>
      </c>
      <c r="AD20" s="48" t="s">
        <v>113</v>
      </c>
      <c r="AE20" s="48" t="s">
        <v>114</v>
      </c>
      <c r="AF20" s="48" t="s">
        <v>115</v>
      </c>
      <c r="AG20" s="48" t="s">
        <v>89</v>
      </c>
      <c r="AH20" s="50" t="s">
        <v>116</v>
      </c>
      <c r="AI20" s="48" t="s">
        <v>88</v>
      </c>
      <c r="AJ20" s="48" t="s">
        <v>113</v>
      </c>
      <c r="AK20" s="48" t="s">
        <v>114</v>
      </c>
      <c r="AL20" s="48" t="s">
        <v>115</v>
      </c>
      <c r="AM20" s="48" t="s">
        <v>89</v>
      </c>
      <c r="AN20" s="50" t="s">
        <v>116</v>
      </c>
      <c r="AO20" s="48" t="s">
        <v>88</v>
      </c>
      <c r="AP20" s="48" t="s">
        <v>113</v>
      </c>
      <c r="AQ20" s="48" t="s">
        <v>114</v>
      </c>
      <c r="AR20" s="48" t="s">
        <v>115</v>
      </c>
      <c r="AS20" s="48" t="s">
        <v>89</v>
      </c>
      <c r="AT20" s="50" t="s">
        <v>116</v>
      </c>
      <c r="AU20" s="48" t="s">
        <v>88</v>
      </c>
      <c r="AV20" s="48" t="s">
        <v>113</v>
      </c>
      <c r="AW20" s="48" t="s">
        <v>114</v>
      </c>
      <c r="AX20" s="48" t="s">
        <v>115</v>
      </c>
      <c r="AY20" s="48" t="s">
        <v>89</v>
      </c>
      <c r="AZ20" s="50" t="s">
        <v>116</v>
      </c>
      <c r="BA20" s="48" t="s">
        <v>88</v>
      </c>
      <c r="BB20" s="48" t="s">
        <v>113</v>
      </c>
      <c r="BC20" s="48" t="s">
        <v>114</v>
      </c>
      <c r="BD20" s="48" t="s">
        <v>115</v>
      </c>
      <c r="BE20" s="48" t="s">
        <v>89</v>
      </c>
      <c r="BF20" s="50" t="s">
        <v>116</v>
      </c>
      <c r="BG20" s="48" t="s">
        <v>88</v>
      </c>
      <c r="BH20" s="48" t="s">
        <v>113</v>
      </c>
      <c r="BI20" s="48" t="s">
        <v>114</v>
      </c>
      <c r="BJ20" s="48" t="s">
        <v>115</v>
      </c>
      <c r="BK20" s="48" t="s">
        <v>89</v>
      </c>
      <c r="BL20" s="50" t="s">
        <v>116</v>
      </c>
      <c r="BM20" s="48" t="s">
        <v>88</v>
      </c>
      <c r="BN20" s="48" t="s">
        <v>113</v>
      </c>
      <c r="BO20" s="48" t="s">
        <v>114</v>
      </c>
      <c r="BP20" s="48" t="s">
        <v>115</v>
      </c>
      <c r="BQ20" s="48" t="s">
        <v>89</v>
      </c>
      <c r="BR20" s="50" t="s">
        <v>116</v>
      </c>
      <c r="BS20" s="48" t="s">
        <v>88</v>
      </c>
      <c r="BT20" s="48" t="s">
        <v>113</v>
      </c>
      <c r="BU20" s="48" t="s">
        <v>114</v>
      </c>
      <c r="BV20" s="48" t="s">
        <v>115</v>
      </c>
      <c r="BW20" s="48" t="s">
        <v>89</v>
      </c>
    </row>
    <row r="21" spans="1:75" x14ac:dyDescent="0.15">
      <c r="A21" s="48" t="s">
        <v>98</v>
      </c>
      <c r="B21" s="48" t="s">
        <v>97</v>
      </c>
      <c r="C21" s="48" t="s">
        <v>90</v>
      </c>
      <c r="D21" s="50">
        <f>'F2'!B191</f>
        <v>1</v>
      </c>
      <c r="E21" s="50" t="str">
        <f>'F2'!D191</f>
        <v>- Vide -</v>
      </c>
      <c r="F21" s="56">
        <f>'F2'!M191</f>
        <v>0</v>
      </c>
      <c r="G21" s="56">
        <f>'F2'!P191</f>
        <v>0</v>
      </c>
      <c r="H21" s="56">
        <f>'F2'!U191</f>
        <v>0</v>
      </c>
      <c r="I21" s="57">
        <f>'F2'!AB191</f>
        <v>0</v>
      </c>
      <c r="J21" s="50" t="str">
        <f>'F2'!B193</f>
        <v/>
      </c>
      <c r="K21" s="50" t="str">
        <f>'F2'!D193</f>
        <v>- Vide -</v>
      </c>
      <c r="L21" s="56">
        <f>'F2'!M193</f>
        <v>0</v>
      </c>
      <c r="M21" s="56">
        <f>'F2'!P193</f>
        <v>0</v>
      </c>
      <c r="N21" s="56">
        <f>'F2'!U193</f>
        <v>0</v>
      </c>
      <c r="O21" s="57">
        <f>'F2'!AB193</f>
        <v>0</v>
      </c>
      <c r="P21" s="50" t="str">
        <f>'F2'!B195</f>
        <v/>
      </c>
      <c r="Q21" s="50" t="str">
        <f>'F2'!D195</f>
        <v>- Vide -</v>
      </c>
      <c r="R21" s="56">
        <f>'F2'!M195</f>
        <v>0</v>
      </c>
      <c r="S21" s="56">
        <f>'F2'!P195</f>
        <v>0</v>
      </c>
      <c r="T21" s="56">
        <f>'F2'!U195</f>
        <v>0</v>
      </c>
      <c r="U21" s="57">
        <f>'F2'!AB195</f>
        <v>0</v>
      </c>
      <c r="V21" s="50" t="str">
        <f>'F2'!B197</f>
        <v/>
      </c>
      <c r="W21" s="50" t="str">
        <f>'F2'!D197</f>
        <v>- Vide -</v>
      </c>
      <c r="X21" s="56">
        <f>'F2'!M197</f>
        <v>0</v>
      </c>
      <c r="Y21" s="56">
        <f>'F2'!P197</f>
        <v>0</v>
      </c>
      <c r="Z21" s="56">
        <f>'F2'!U197</f>
        <v>0</v>
      </c>
      <c r="AA21" s="57">
        <f>'F2'!AB197</f>
        <v>0</v>
      </c>
      <c r="AB21" s="50" t="str">
        <f>'F2'!B199</f>
        <v/>
      </c>
      <c r="AC21" s="50" t="str">
        <f>'F2'!D199</f>
        <v>- Vide -</v>
      </c>
      <c r="AD21" s="56">
        <f>'F2'!M199</f>
        <v>0</v>
      </c>
      <c r="AE21" s="56">
        <f>'F2'!P199</f>
        <v>0</v>
      </c>
      <c r="AF21" s="56">
        <f>'F2'!U199</f>
        <v>0</v>
      </c>
      <c r="AG21" s="57">
        <f>'F2'!AB199</f>
        <v>0</v>
      </c>
      <c r="AH21" s="50" t="str">
        <f>'F2'!B201</f>
        <v/>
      </c>
      <c r="AI21" s="50" t="str">
        <f>'F2'!D201</f>
        <v>- Vide -</v>
      </c>
      <c r="AJ21" s="56">
        <f>'F2'!M201</f>
        <v>0</v>
      </c>
      <c r="AK21" s="56">
        <f>'F2'!P201</f>
        <v>0</v>
      </c>
      <c r="AL21" s="56">
        <f>'F2'!U201</f>
        <v>0</v>
      </c>
      <c r="AM21" s="57">
        <f>'F2'!AB201</f>
        <v>0</v>
      </c>
      <c r="AN21" s="50" t="str">
        <f>'F2'!B203</f>
        <v/>
      </c>
      <c r="AO21" s="50" t="str">
        <f>'F2'!D203</f>
        <v>- Vide -</v>
      </c>
      <c r="AP21" s="56">
        <f>'F2'!M203</f>
        <v>0</v>
      </c>
      <c r="AQ21" s="56">
        <f>'F2'!P203</f>
        <v>0</v>
      </c>
      <c r="AR21" s="56">
        <f>'F2'!U203</f>
        <v>0</v>
      </c>
      <c r="AS21" s="57">
        <f>'F2'!AB203</f>
        <v>0</v>
      </c>
      <c r="AT21" s="50" t="str">
        <f>'F2'!B205</f>
        <v/>
      </c>
      <c r="AU21" s="50" t="str">
        <f>'F2'!D205</f>
        <v>- Vide -</v>
      </c>
      <c r="AV21" s="56">
        <f>'F2'!M205</f>
        <v>0</v>
      </c>
      <c r="AW21" s="56">
        <f>'F2'!P205</f>
        <v>0</v>
      </c>
      <c r="AX21" s="56">
        <f>'F2'!U205</f>
        <v>0</v>
      </c>
      <c r="AY21" s="57">
        <f>'F2'!AB205</f>
        <v>0</v>
      </c>
      <c r="AZ21" s="50" t="str">
        <f>'F2'!B207</f>
        <v/>
      </c>
      <c r="BA21" s="50" t="str">
        <f>'F2'!D207</f>
        <v>- Vide -</v>
      </c>
      <c r="BB21" s="56">
        <f>'F2'!M207</f>
        <v>0</v>
      </c>
      <c r="BC21" s="56">
        <f>'F2'!P207</f>
        <v>0</v>
      </c>
      <c r="BD21" s="56">
        <f>'F2'!U207</f>
        <v>0</v>
      </c>
      <c r="BE21" s="57">
        <f>'F2'!AB207</f>
        <v>0</v>
      </c>
      <c r="BF21" s="50" t="str">
        <f>'F2'!B209</f>
        <v/>
      </c>
      <c r="BG21" s="50" t="str">
        <f>'F2'!D209</f>
        <v>- Vide -</v>
      </c>
      <c r="BH21" s="56">
        <f>'F2'!M209</f>
        <v>0</v>
      </c>
      <c r="BI21" s="56">
        <f>'F2'!P209</f>
        <v>0</v>
      </c>
      <c r="BJ21" s="56">
        <f>'F2'!U209</f>
        <v>0</v>
      </c>
      <c r="BK21" s="57">
        <f>'F2'!AB209</f>
        <v>0</v>
      </c>
      <c r="BL21" s="50" t="str">
        <f>'F2'!B211</f>
        <v/>
      </c>
      <c r="BM21" s="50" t="str">
        <f>'F2'!D211</f>
        <v>- Vide -</v>
      </c>
      <c r="BN21" s="56">
        <f>'F2'!M211</f>
        <v>0</v>
      </c>
      <c r="BO21" s="56">
        <f>'F2'!P211</f>
        <v>0</v>
      </c>
      <c r="BP21" s="56">
        <f>'F2'!U211</f>
        <v>0</v>
      </c>
      <c r="BQ21" s="57">
        <f>'F2'!AB211</f>
        <v>0</v>
      </c>
      <c r="BR21" s="50" t="str">
        <f>'F2'!B213</f>
        <v/>
      </c>
      <c r="BS21" s="50" t="str">
        <f>'F2'!D213</f>
        <v>- Vide -</v>
      </c>
      <c r="BT21" s="56">
        <f>'F2'!M213</f>
        <v>0</v>
      </c>
      <c r="BU21" s="56">
        <f>'F2'!P213</f>
        <v>0</v>
      </c>
      <c r="BV21" s="56">
        <f>'F2'!U213</f>
        <v>0</v>
      </c>
      <c r="BW21" s="57">
        <f>'F2'!AB213</f>
        <v>0</v>
      </c>
    </row>
    <row r="22" spans="1:75" x14ac:dyDescent="0.15">
      <c r="A22" s="48"/>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row>
    <row r="23" spans="1:75" x14ac:dyDescent="0.15">
      <c r="A23" s="48" t="s">
        <v>11</v>
      </c>
      <c r="B23" s="48" t="s">
        <v>64</v>
      </c>
      <c r="C23" s="48" t="s">
        <v>65</v>
      </c>
      <c r="D23" s="50" t="s">
        <v>91</v>
      </c>
      <c r="E23" s="48" t="s">
        <v>92</v>
      </c>
      <c r="F23" s="48" t="s">
        <v>93</v>
      </c>
      <c r="G23" s="48" t="s">
        <v>94</v>
      </c>
      <c r="H23" s="50" t="s">
        <v>91</v>
      </c>
      <c r="I23" s="48" t="s">
        <v>92</v>
      </c>
      <c r="J23" s="48" t="s">
        <v>93</v>
      </c>
      <c r="K23" s="48" t="s">
        <v>94</v>
      </c>
      <c r="L23" s="50" t="s">
        <v>91</v>
      </c>
      <c r="M23" s="48" t="s">
        <v>92</v>
      </c>
      <c r="N23" s="48" t="s">
        <v>93</v>
      </c>
      <c r="O23" s="48" t="s">
        <v>94</v>
      </c>
      <c r="P23" s="50" t="s">
        <v>91</v>
      </c>
      <c r="Q23" s="48" t="s">
        <v>92</v>
      </c>
      <c r="R23" s="48" t="s">
        <v>93</v>
      </c>
      <c r="S23" s="48" t="s">
        <v>94</v>
      </c>
      <c r="T23" s="50" t="s">
        <v>91</v>
      </c>
      <c r="U23" s="48" t="s">
        <v>92</v>
      </c>
      <c r="V23" s="48" t="s">
        <v>93</v>
      </c>
      <c r="W23" s="48" t="s">
        <v>94</v>
      </c>
      <c r="X23" s="50" t="s">
        <v>91</v>
      </c>
      <c r="Y23" s="48" t="s">
        <v>92</v>
      </c>
      <c r="Z23" s="48" t="s">
        <v>93</v>
      </c>
      <c r="AA23" s="48" t="s">
        <v>94</v>
      </c>
      <c r="AB23" s="50" t="s">
        <v>91</v>
      </c>
      <c r="AC23" s="48" t="s">
        <v>92</v>
      </c>
      <c r="AD23" s="48" t="s">
        <v>93</v>
      </c>
      <c r="AE23" s="48" t="s">
        <v>94</v>
      </c>
      <c r="AF23" s="50" t="s">
        <v>91</v>
      </c>
      <c r="AG23" s="48" t="s">
        <v>92</v>
      </c>
      <c r="AH23" s="48" t="s">
        <v>93</v>
      </c>
      <c r="AI23" s="48" t="s">
        <v>94</v>
      </c>
      <c r="AJ23" s="48"/>
      <c r="AK23" s="48"/>
      <c r="AL23" s="48"/>
      <c r="AM23" s="48"/>
      <c r="AN23" s="48"/>
      <c r="AO23" s="48"/>
      <c r="AP23" s="48"/>
      <c r="AQ23" s="48"/>
      <c r="AR23" s="48"/>
      <c r="AS23" s="48"/>
      <c r="AT23" s="48"/>
      <c r="AU23" s="48"/>
      <c r="AV23" s="48"/>
      <c r="AW23" s="48"/>
      <c r="AX23" s="48"/>
      <c r="AY23" s="48"/>
      <c r="AZ23" s="48"/>
      <c r="BA23" s="48"/>
    </row>
    <row r="24" spans="1:75" x14ac:dyDescent="0.15">
      <c r="A24" s="48" t="s">
        <v>98</v>
      </c>
      <c r="B24" s="48" t="s">
        <v>97</v>
      </c>
      <c r="C24" s="48" t="s">
        <v>95</v>
      </c>
      <c r="D24" s="48">
        <f>'F2'!B221</f>
        <v>1</v>
      </c>
      <c r="E24" s="48" t="str">
        <f>'F2'!D221</f>
        <v>Séances de la Commission de Suivi (CS)</v>
      </c>
      <c r="F24" s="48">
        <f>'F2'!AA221</f>
        <v>0</v>
      </c>
      <c r="G24" s="48">
        <f>'F2'!AD221</f>
        <v>0</v>
      </c>
      <c r="H24" s="48">
        <f>'F2'!B223</f>
        <v>2</v>
      </c>
      <c r="I24" s="48" t="str">
        <f>'F2'!D223</f>
        <v>Frais d'impression</v>
      </c>
      <c r="J24" s="48">
        <f>'F2'!AA223</f>
        <v>0</v>
      </c>
      <c r="K24" s="48">
        <f>'F2'!AD223</f>
        <v>0</v>
      </c>
      <c r="L24" s="48">
        <f>'F2'!B225</f>
        <v>3</v>
      </c>
      <c r="M24" s="48">
        <f>'F2'!D225</f>
        <v>0</v>
      </c>
      <c r="N24" s="48">
        <f>'F2'!AA225</f>
        <v>0</v>
      </c>
      <c r="O24" s="48">
        <f>'F2'!AD225</f>
        <v>0</v>
      </c>
      <c r="P24" s="48">
        <f>'F2'!B227</f>
        <v>4</v>
      </c>
      <c r="Q24" s="48">
        <f>'F2'!D227</f>
        <v>0</v>
      </c>
      <c r="R24" s="48">
        <f>'F2'!AA227</f>
        <v>0</v>
      </c>
      <c r="S24" s="48">
        <f>'F2'!AD227</f>
        <v>0</v>
      </c>
      <c r="T24" s="48">
        <f>'F2'!B420</f>
        <v>5</v>
      </c>
      <c r="U24" s="48">
        <f>'F2'!D420</f>
        <v>0</v>
      </c>
      <c r="V24" s="48">
        <f>'F2'!AA420</f>
        <v>0</v>
      </c>
      <c r="W24" s="48">
        <f>'F2'!AD420</f>
        <v>0</v>
      </c>
      <c r="X24" s="48">
        <f>'F2'!B422</f>
        <v>6</v>
      </c>
      <c r="Y24" s="48">
        <f>'F2'!D422</f>
        <v>0</v>
      </c>
      <c r="Z24" s="48">
        <f>'F2'!AA422</f>
        <v>0</v>
      </c>
      <c r="AA24" s="48">
        <f>'F2'!AD422</f>
        <v>0</v>
      </c>
      <c r="AB24" s="48">
        <f>'F2'!B424</f>
        <v>7</v>
      </c>
      <c r="AC24" s="48">
        <f>'F2'!D424</f>
        <v>0</v>
      </c>
      <c r="AD24" s="48">
        <f>'F2'!AA424</f>
        <v>0</v>
      </c>
      <c r="AE24" s="48">
        <f>'F2'!AD424</f>
        <v>0</v>
      </c>
      <c r="AF24" s="48">
        <f>'F2'!B426</f>
        <v>8</v>
      </c>
      <c r="AG24" s="48">
        <f>'F2'!D426</f>
        <v>0</v>
      </c>
      <c r="AH24" s="48">
        <f>'F2'!AA426</f>
        <v>0</v>
      </c>
      <c r="AI24" s="48">
        <f>'F2'!AD426</f>
        <v>0</v>
      </c>
      <c r="AJ24" s="48"/>
      <c r="AK24" s="48"/>
      <c r="AL24" s="48"/>
      <c r="AM24" s="48"/>
      <c r="AN24" s="48"/>
      <c r="AO24" s="48"/>
      <c r="AP24" s="48"/>
      <c r="AQ24" s="48"/>
      <c r="AR24" s="48"/>
      <c r="AS24" s="48"/>
      <c r="AT24" s="48"/>
      <c r="AU24" s="48"/>
      <c r="AV24" s="48"/>
      <c r="AW24" s="48"/>
      <c r="AX24" s="48"/>
      <c r="AY24" s="48"/>
      <c r="AZ24" s="48"/>
      <c r="BA24" s="48"/>
    </row>
    <row r="25" spans="1:75" x14ac:dyDescent="0.15">
      <c r="A25" s="48"/>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row>
    <row r="26" spans="1:75" x14ac:dyDescent="0.15">
      <c r="A26" s="48" t="s">
        <v>11</v>
      </c>
      <c r="B26" s="48" t="s">
        <v>64</v>
      </c>
      <c r="C26" s="48" t="s">
        <v>65</v>
      </c>
      <c r="D26" s="58" t="s">
        <v>83</v>
      </c>
      <c r="E26" s="52" t="s">
        <v>96</v>
      </c>
      <c r="F26" s="58" t="s">
        <v>83</v>
      </c>
      <c r="G26" s="52" t="s">
        <v>96</v>
      </c>
      <c r="H26" s="58" t="s">
        <v>83</v>
      </c>
      <c r="I26" s="52" t="s">
        <v>96</v>
      </c>
      <c r="J26" s="58" t="s">
        <v>83</v>
      </c>
      <c r="K26" s="52" t="s">
        <v>96</v>
      </c>
      <c r="L26" s="58" t="s">
        <v>83</v>
      </c>
      <c r="M26" s="52" t="s">
        <v>96</v>
      </c>
      <c r="N26" s="58" t="s">
        <v>83</v>
      </c>
      <c r="O26" s="52" t="s">
        <v>96</v>
      </c>
      <c r="P26" s="58" t="s">
        <v>83</v>
      </c>
      <c r="Q26" s="52" t="s">
        <v>96</v>
      </c>
      <c r="R26" s="58" t="s">
        <v>83</v>
      </c>
      <c r="S26" s="52" t="s">
        <v>96</v>
      </c>
      <c r="T26" s="58" t="s">
        <v>83</v>
      </c>
      <c r="U26" s="52" t="s">
        <v>96</v>
      </c>
      <c r="V26" s="58" t="s">
        <v>83</v>
      </c>
      <c r="W26" s="52" t="s">
        <v>96</v>
      </c>
      <c r="X26" s="58" t="s">
        <v>83</v>
      </c>
      <c r="Y26" s="52" t="s">
        <v>96</v>
      </c>
      <c r="Z26" s="58" t="s">
        <v>83</v>
      </c>
      <c r="AA26" s="52" t="s">
        <v>96</v>
      </c>
      <c r="AB26" s="59"/>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row>
    <row r="27" spans="1:75" x14ac:dyDescent="0.15">
      <c r="A27" s="48" t="s">
        <v>98</v>
      </c>
      <c r="B27" s="48" t="s">
        <v>97</v>
      </c>
      <c r="C27" s="52" t="s">
        <v>87</v>
      </c>
      <c r="D27" s="52">
        <f>'F2'!B254</f>
        <v>1</v>
      </c>
      <c r="E27" s="52">
        <f>'F2'!C254</f>
        <v>0</v>
      </c>
      <c r="F27" s="52" t="str">
        <f>'F2'!B256</f>
        <v/>
      </c>
      <c r="G27" s="52">
        <f>'F2'!C256</f>
        <v>0</v>
      </c>
      <c r="H27" s="52" t="str">
        <f>'F2'!B258</f>
        <v/>
      </c>
      <c r="I27" s="52">
        <f>'F2'!C258</f>
        <v>0</v>
      </c>
      <c r="J27" s="52" t="str">
        <f>'F2'!B260</f>
        <v/>
      </c>
      <c r="K27" s="52">
        <f>'F2'!C260</f>
        <v>0</v>
      </c>
      <c r="L27" s="52" t="str">
        <f>'F2'!B262</f>
        <v/>
      </c>
      <c r="M27" s="52">
        <f>'F2'!C262</f>
        <v>0</v>
      </c>
      <c r="N27" s="52" t="str">
        <f>'F2'!B264</f>
        <v/>
      </c>
      <c r="O27" s="52">
        <f>'F2'!C264</f>
        <v>0</v>
      </c>
      <c r="P27" s="52" t="str">
        <f>'F2'!B266</f>
        <v/>
      </c>
      <c r="Q27" s="52">
        <f>'F2'!C266</f>
        <v>0</v>
      </c>
      <c r="R27" s="52" t="str">
        <f>'F2'!B268</f>
        <v/>
      </c>
      <c r="S27" s="52">
        <f>'F2'!C268</f>
        <v>0</v>
      </c>
      <c r="T27" s="52" t="str">
        <f>'F2'!B270</f>
        <v/>
      </c>
      <c r="U27" s="52">
        <f>'F2'!C270</f>
        <v>0</v>
      </c>
      <c r="V27" s="52" t="str">
        <f>'F2'!B272</f>
        <v/>
      </c>
      <c r="W27" s="52">
        <f>'F2'!C272</f>
        <v>0</v>
      </c>
      <c r="X27" s="52" t="str">
        <f>'F2'!B274</f>
        <v/>
      </c>
      <c r="Y27" s="52">
        <f>'F2'!C274</f>
        <v>0</v>
      </c>
      <c r="Z27" s="52" t="str">
        <f>'F2'!B276</f>
        <v/>
      </c>
      <c r="AA27" s="52">
        <f>'F2'!C276</f>
        <v>0</v>
      </c>
      <c r="AB27" s="59"/>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row>
    <row r="28" spans="1:75" x14ac:dyDescent="0.15">
      <c r="A28" s="53"/>
      <c r="B28" s="53"/>
      <c r="C28" s="53"/>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row>
    <row r="29" spans="1:75" x14ac:dyDescent="0.15">
      <c r="A29" s="55"/>
      <c r="B29" s="55"/>
      <c r="C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row>
    <row r="30" spans="1:75" x14ac:dyDescent="0.15">
      <c r="A30" s="50" t="s">
        <v>117</v>
      </c>
      <c r="B30" s="48" t="s">
        <v>121</v>
      </c>
      <c r="C30" s="48" t="s">
        <v>122</v>
      </c>
      <c r="D30" s="48" t="s">
        <v>123</v>
      </c>
      <c r="E30" s="48" t="s">
        <v>124</v>
      </c>
      <c r="F30" s="48" t="s">
        <v>125</v>
      </c>
      <c r="G30" s="48" t="s">
        <v>126</v>
      </c>
      <c r="H30" s="48" t="s">
        <v>127</v>
      </c>
      <c r="I30" s="48" t="s">
        <v>128</v>
      </c>
      <c r="J30" s="48" t="s">
        <v>129</v>
      </c>
      <c r="K30" s="48" t="s">
        <v>118</v>
      </c>
      <c r="L30" s="48" t="s">
        <v>119</v>
      </c>
      <c r="M30" s="48" t="s">
        <v>120</v>
      </c>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row>
    <row r="31" spans="1:75" x14ac:dyDescent="0.15">
      <c r="A31" s="48">
        <f>'F2'!B254</f>
        <v>1</v>
      </c>
      <c r="B31" s="54">
        <f>'F2'!I254</f>
        <v>0</v>
      </c>
      <c r="C31" s="54">
        <f>'F2'!K254</f>
        <v>0</v>
      </c>
      <c r="D31" s="54">
        <f>'F2'!N254</f>
        <v>0</v>
      </c>
      <c r="E31" s="54">
        <f>'F2'!P254</f>
        <v>0</v>
      </c>
      <c r="F31" s="54">
        <f>'F2'!R254</f>
        <v>0</v>
      </c>
      <c r="G31" s="54">
        <f>'F2'!T254</f>
        <v>0</v>
      </c>
      <c r="H31" s="54">
        <f>'F2'!V254</f>
        <v>0</v>
      </c>
      <c r="I31" s="54">
        <f>'F2'!X254</f>
        <v>0</v>
      </c>
      <c r="J31" s="54">
        <f>'F2'!Z254</f>
        <v>0</v>
      </c>
      <c r="K31" s="54">
        <f>'F2'!AB254</f>
        <v>0</v>
      </c>
      <c r="L31" s="54">
        <f>'F2'!AD254</f>
        <v>0</v>
      </c>
      <c r="M31" s="54">
        <f>'F2'!AF254</f>
        <v>0</v>
      </c>
    </row>
    <row r="32" spans="1:75" x14ac:dyDescent="0.15">
      <c r="A32" s="48" t="str">
        <f>'F2'!B256</f>
        <v/>
      </c>
      <c r="B32" s="54">
        <f>'F2'!I256</f>
        <v>0</v>
      </c>
      <c r="C32" s="54">
        <f>'F2'!K256</f>
        <v>0</v>
      </c>
      <c r="D32" s="54">
        <f>'F2'!N256</f>
        <v>0</v>
      </c>
      <c r="E32" s="54">
        <f>'F2'!P256</f>
        <v>0</v>
      </c>
      <c r="F32" s="54">
        <f>'F2'!R256</f>
        <v>0</v>
      </c>
      <c r="G32" s="54">
        <f>'F2'!T256</f>
        <v>0</v>
      </c>
      <c r="H32" s="54">
        <f>'F2'!V256</f>
        <v>0</v>
      </c>
      <c r="I32" s="54">
        <f>'F2'!X256</f>
        <v>0</v>
      </c>
      <c r="J32" s="54">
        <f>'F2'!Z256</f>
        <v>0</v>
      </c>
      <c r="K32" s="54">
        <f>'F2'!AB256</f>
        <v>0</v>
      </c>
      <c r="L32" s="54">
        <f>'F2'!AD256</f>
        <v>0</v>
      </c>
      <c r="M32" s="54">
        <f>'F2'!AF256</f>
        <v>0</v>
      </c>
    </row>
    <row r="33" spans="1:14" x14ac:dyDescent="0.15">
      <c r="A33" s="48" t="str">
        <f>'F2'!B258</f>
        <v/>
      </c>
      <c r="B33" s="54">
        <f>'F2'!I258</f>
        <v>0</v>
      </c>
      <c r="C33" s="54">
        <f>'F2'!K258</f>
        <v>0</v>
      </c>
      <c r="D33" s="54">
        <f>'F2'!N258</f>
        <v>0</v>
      </c>
      <c r="E33" s="54">
        <f>'F2'!P258</f>
        <v>0</v>
      </c>
      <c r="F33" s="54">
        <f>'F2'!R258</f>
        <v>0</v>
      </c>
      <c r="G33" s="54">
        <f>'F2'!T258</f>
        <v>0</v>
      </c>
      <c r="H33" s="54">
        <f>'F2'!V258</f>
        <v>0</v>
      </c>
      <c r="I33" s="54">
        <f>'F2'!X258</f>
        <v>0</v>
      </c>
      <c r="J33" s="54">
        <f>'F2'!Z258</f>
        <v>0</v>
      </c>
      <c r="K33" s="54">
        <f>'F2'!AB258</f>
        <v>0</v>
      </c>
      <c r="L33" s="54">
        <f>'F2'!AD258</f>
        <v>0</v>
      </c>
      <c r="M33" s="54">
        <f>'F2'!AF258</f>
        <v>0</v>
      </c>
    </row>
    <row r="34" spans="1:14" x14ac:dyDescent="0.15">
      <c r="A34" s="48" t="str">
        <f>'F2'!B260</f>
        <v/>
      </c>
      <c r="B34" s="54">
        <f>'F2'!I260</f>
        <v>0</v>
      </c>
      <c r="C34" s="54">
        <f>'F2'!K260</f>
        <v>0</v>
      </c>
      <c r="D34" s="54">
        <f>'F2'!N260</f>
        <v>0</v>
      </c>
      <c r="E34" s="54">
        <f>'F2'!P260</f>
        <v>0</v>
      </c>
      <c r="F34" s="54">
        <f>'F2'!R260</f>
        <v>0</v>
      </c>
      <c r="G34" s="54">
        <f>'F2'!T260</f>
        <v>0</v>
      </c>
      <c r="H34" s="54">
        <f>'F2'!V260</f>
        <v>0</v>
      </c>
      <c r="I34" s="54">
        <f>'F2'!X260</f>
        <v>0</v>
      </c>
      <c r="J34" s="54">
        <f>'F2'!Z260</f>
        <v>0</v>
      </c>
      <c r="K34" s="54">
        <f>'F2'!AB260</f>
        <v>0</v>
      </c>
      <c r="L34" s="54">
        <f>'F2'!AD260</f>
        <v>0</v>
      </c>
      <c r="M34" s="54">
        <f>'F2'!AF260</f>
        <v>0</v>
      </c>
    </row>
    <row r="35" spans="1:14" x14ac:dyDescent="0.15">
      <c r="A35" s="48" t="str">
        <f>'F2'!B262</f>
        <v/>
      </c>
      <c r="B35" s="54">
        <f>'F2'!I262</f>
        <v>0</v>
      </c>
      <c r="C35" s="54">
        <f>'F2'!K262</f>
        <v>0</v>
      </c>
      <c r="D35" s="54">
        <f>'F2'!N262</f>
        <v>0</v>
      </c>
      <c r="E35" s="54">
        <f>'F2'!P262</f>
        <v>0</v>
      </c>
      <c r="F35" s="54">
        <f>'F2'!R262</f>
        <v>0</v>
      </c>
      <c r="G35" s="54">
        <f>'F2'!T262</f>
        <v>0</v>
      </c>
      <c r="H35" s="54">
        <f>'F2'!V262</f>
        <v>0</v>
      </c>
      <c r="I35" s="54">
        <f>'F2'!X262</f>
        <v>0</v>
      </c>
      <c r="J35" s="54">
        <f>'F2'!Z262</f>
        <v>0</v>
      </c>
      <c r="K35" s="54">
        <f>'F2'!AB262</f>
        <v>0</v>
      </c>
      <c r="L35" s="54">
        <f>'F2'!AD262</f>
        <v>0</v>
      </c>
      <c r="M35" s="54">
        <f>'F2'!AF262</f>
        <v>0</v>
      </c>
    </row>
    <row r="36" spans="1:14" x14ac:dyDescent="0.15">
      <c r="A36" s="48" t="str">
        <f>'F2'!B264</f>
        <v/>
      </c>
      <c r="B36" s="54">
        <f>'F2'!I264</f>
        <v>0</v>
      </c>
      <c r="C36" s="54">
        <f>'F2'!K264</f>
        <v>0</v>
      </c>
      <c r="D36" s="54">
        <f>'F2'!N264</f>
        <v>0</v>
      </c>
      <c r="E36" s="54">
        <f>'F2'!P264</f>
        <v>0</v>
      </c>
      <c r="F36" s="54">
        <f>'F2'!R264</f>
        <v>0</v>
      </c>
      <c r="G36" s="54">
        <f>'F2'!T264</f>
        <v>0</v>
      </c>
      <c r="H36" s="54">
        <f>'F2'!V264</f>
        <v>0</v>
      </c>
      <c r="I36" s="54">
        <f>'F2'!X264</f>
        <v>0</v>
      </c>
      <c r="J36" s="54">
        <f>'F2'!Z264</f>
        <v>0</v>
      </c>
      <c r="K36" s="54">
        <f>'F2'!AB264</f>
        <v>0</v>
      </c>
      <c r="L36" s="54">
        <f>'F2'!AD264</f>
        <v>0</v>
      </c>
      <c r="M36" s="54">
        <f>'F2'!AF264</f>
        <v>0</v>
      </c>
    </row>
    <row r="37" spans="1:14" x14ac:dyDescent="0.15">
      <c r="A37" s="48" t="str">
        <f>'F2'!B266</f>
        <v/>
      </c>
      <c r="B37" s="54">
        <f>'F2'!I266</f>
        <v>0</v>
      </c>
      <c r="C37" s="54">
        <f>'F2'!K266</f>
        <v>0</v>
      </c>
      <c r="D37" s="54">
        <f>'F2'!N266</f>
        <v>0</v>
      </c>
      <c r="E37" s="54">
        <f>'F2'!P266</f>
        <v>0</v>
      </c>
      <c r="F37" s="54">
        <f>'F2'!R266</f>
        <v>0</v>
      </c>
      <c r="G37" s="54">
        <f>'F2'!T266</f>
        <v>0</v>
      </c>
      <c r="H37" s="54">
        <f>'F2'!V266</f>
        <v>0</v>
      </c>
      <c r="I37" s="54">
        <f>'F2'!X266</f>
        <v>0</v>
      </c>
      <c r="J37" s="54">
        <f>'F2'!Z266</f>
        <v>0</v>
      </c>
      <c r="K37" s="54">
        <f>'F2'!AB266</f>
        <v>0</v>
      </c>
      <c r="L37" s="54">
        <f>'F2'!AD266</f>
        <v>0</v>
      </c>
      <c r="M37" s="54">
        <f>'F2'!AF266</f>
        <v>0</v>
      </c>
    </row>
    <row r="38" spans="1:14" x14ac:dyDescent="0.15">
      <c r="A38" s="48" t="str">
        <f>'F2'!B268</f>
        <v/>
      </c>
      <c r="B38" s="54">
        <f>'F2'!I268</f>
        <v>0</v>
      </c>
      <c r="C38" s="54">
        <f>'F2'!K268</f>
        <v>0</v>
      </c>
      <c r="D38" s="54">
        <f>'F2'!N268</f>
        <v>0</v>
      </c>
      <c r="E38" s="54">
        <f>'F2'!P268</f>
        <v>0</v>
      </c>
      <c r="F38" s="54">
        <f>'F2'!R268</f>
        <v>0</v>
      </c>
      <c r="G38" s="54">
        <f>'F2'!T268</f>
        <v>0</v>
      </c>
      <c r="H38" s="54">
        <f>'F2'!V268</f>
        <v>0</v>
      </c>
      <c r="I38" s="54">
        <f>'F2'!X268</f>
        <v>0</v>
      </c>
      <c r="J38" s="54">
        <f>'F2'!Z268</f>
        <v>0</v>
      </c>
      <c r="K38" s="54">
        <f>'F2'!AB268</f>
        <v>0</v>
      </c>
      <c r="L38" s="54">
        <f>'F2'!AD268</f>
        <v>0</v>
      </c>
      <c r="M38" s="54">
        <f>'F2'!AF268</f>
        <v>0</v>
      </c>
    </row>
    <row r="39" spans="1:14" x14ac:dyDescent="0.15">
      <c r="A39" s="48" t="str">
        <f>'F2'!B270</f>
        <v/>
      </c>
      <c r="B39" s="54">
        <f>'F2'!I270</f>
        <v>0</v>
      </c>
      <c r="C39" s="54">
        <f>'F2'!K270</f>
        <v>0</v>
      </c>
      <c r="D39" s="54">
        <f>'F2'!N270</f>
        <v>0</v>
      </c>
      <c r="E39" s="54">
        <f>'F2'!P270</f>
        <v>0</v>
      </c>
      <c r="F39" s="54">
        <f>'F2'!R270</f>
        <v>0</v>
      </c>
      <c r="G39" s="54">
        <f>'F2'!T270</f>
        <v>0</v>
      </c>
      <c r="H39" s="54">
        <f>'F2'!V270</f>
        <v>0</v>
      </c>
      <c r="I39" s="54">
        <f>'F2'!X270</f>
        <v>0</v>
      </c>
      <c r="J39" s="54">
        <f>'F2'!Z270</f>
        <v>0</v>
      </c>
      <c r="K39" s="54">
        <f>'F2'!AB270</f>
        <v>0</v>
      </c>
      <c r="L39" s="54">
        <f>'F2'!AD270</f>
        <v>0</v>
      </c>
      <c r="M39" s="54">
        <f>'F2'!AF270</f>
        <v>0</v>
      </c>
    </row>
    <row r="40" spans="1:14" x14ac:dyDescent="0.15">
      <c r="A40" s="48" t="str">
        <f>'F2'!B272</f>
        <v/>
      </c>
      <c r="B40" s="54">
        <f>'F2'!I272</f>
        <v>0</v>
      </c>
      <c r="C40" s="54">
        <f>'F2'!K272</f>
        <v>0</v>
      </c>
      <c r="D40" s="54">
        <f>'F2'!N272</f>
        <v>0</v>
      </c>
      <c r="E40" s="54">
        <f>'F2'!P272</f>
        <v>0</v>
      </c>
      <c r="F40" s="54">
        <f>'F2'!R272</f>
        <v>0</v>
      </c>
      <c r="G40" s="54">
        <f>'F2'!T272</f>
        <v>0</v>
      </c>
      <c r="H40" s="54">
        <f>'F2'!V272</f>
        <v>0</v>
      </c>
      <c r="I40" s="54">
        <f>'F2'!X272</f>
        <v>0</v>
      </c>
      <c r="J40" s="54">
        <f>'F2'!Z272</f>
        <v>0</v>
      </c>
      <c r="K40" s="54">
        <f>'F2'!AB272</f>
        <v>0</v>
      </c>
      <c r="L40" s="54">
        <f>'F2'!AD272</f>
        <v>0</v>
      </c>
      <c r="M40" s="54">
        <f>'F2'!AF272</f>
        <v>0</v>
      </c>
    </row>
    <row r="41" spans="1:14" x14ac:dyDescent="0.15">
      <c r="A41" s="48" t="str">
        <f>'F2'!B274</f>
        <v/>
      </c>
      <c r="B41" s="54">
        <f>'F2'!I274</f>
        <v>0</v>
      </c>
      <c r="C41" s="54">
        <f>'F2'!K274</f>
        <v>0</v>
      </c>
      <c r="D41" s="54">
        <f>'F2'!N274</f>
        <v>0</v>
      </c>
      <c r="E41" s="54">
        <f>'F2'!P274</f>
        <v>0</v>
      </c>
      <c r="F41" s="54">
        <f>'F2'!R274</f>
        <v>0</v>
      </c>
      <c r="G41" s="54">
        <f>'F2'!T274</f>
        <v>0</v>
      </c>
      <c r="H41" s="54">
        <f>'F2'!V274</f>
        <v>0</v>
      </c>
      <c r="I41" s="54">
        <f>'F2'!X274</f>
        <v>0</v>
      </c>
      <c r="J41" s="54">
        <f>'F2'!Z274</f>
        <v>0</v>
      </c>
      <c r="K41" s="54">
        <f>'F2'!AB274</f>
        <v>0</v>
      </c>
      <c r="L41" s="54">
        <f>'F2'!AD274</f>
        <v>0</v>
      </c>
      <c r="M41" s="54">
        <f>'F2'!AF274</f>
        <v>0</v>
      </c>
    </row>
    <row r="42" spans="1:14" x14ac:dyDescent="0.15">
      <c r="A42" s="48" t="str">
        <f>'F2'!B276</f>
        <v/>
      </c>
      <c r="B42" s="54">
        <f>'F2'!I276</f>
        <v>0</v>
      </c>
      <c r="C42" s="54">
        <f>'F2'!K276</f>
        <v>0</v>
      </c>
      <c r="D42" s="54">
        <f>'F2'!N276</f>
        <v>0</v>
      </c>
      <c r="E42" s="54">
        <f>'F2'!P276</f>
        <v>0</v>
      </c>
      <c r="F42" s="54">
        <f>'F2'!R276</f>
        <v>0</v>
      </c>
      <c r="G42" s="54">
        <f>'F2'!T276</f>
        <v>0</v>
      </c>
      <c r="H42" s="54">
        <f>'F2'!V276</f>
        <v>0</v>
      </c>
      <c r="I42" s="54">
        <f>'F2'!X276</f>
        <v>0</v>
      </c>
      <c r="J42" s="54">
        <f>'F2'!Z276</f>
        <v>0</v>
      </c>
      <c r="K42" s="54">
        <f>'F2'!AB276</f>
        <v>0</v>
      </c>
      <c r="L42" s="54">
        <f>'F2'!AD276</f>
        <v>0</v>
      </c>
      <c r="M42" s="54">
        <f>'F2'!AF276</f>
        <v>0</v>
      </c>
    </row>
    <row r="45" spans="1:14" x14ac:dyDescent="0.15">
      <c r="A45" s="48" t="s">
        <v>130</v>
      </c>
      <c r="B45" s="48" t="s">
        <v>170</v>
      </c>
      <c r="C45" s="48" t="s">
        <v>131</v>
      </c>
      <c r="D45" s="48" t="s">
        <v>132</v>
      </c>
      <c r="E45" s="48" t="s">
        <v>133</v>
      </c>
      <c r="F45" s="48" t="s">
        <v>134</v>
      </c>
      <c r="G45" s="48" t="s">
        <v>135</v>
      </c>
      <c r="H45" s="48" t="s">
        <v>136</v>
      </c>
      <c r="I45" s="48" t="s">
        <v>137</v>
      </c>
      <c r="J45" s="48" t="s">
        <v>138</v>
      </c>
      <c r="K45" s="48" t="s">
        <v>139</v>
      </c>
      <c r="L45" s="48"/>
      <c r="M45" s="48"/>
      <c r="N45" s="48"/>
    </row>
    <row r="46" spans="1:14" x14ac:dyDescent="0.15">
      <c r="A46" s="48">
        <v>1</v>
      </c>
      <c r="B46" s="48" t="s">
        <v>140</v>
      </c>
      <c r="C46" s="48" t="str">
        <f>'F2'!B347</f>
        <v>Spécialisation</v>
      </c>
      <c r="D46" s="48" t="str">
        <f>'F2'!N345</f>
        <v>Titre</v>
      </c>
      <c r="E46" s="48" t="str">
        <f>'F2'!Q345</f>
        <v>Prénom</v>
      </c>
      <c r="F46" s="48" t="str">
        <f>'F2'!Z345</f>
        <v>Nom</v>
      </c>
      <c r="G46" s="48" t="str">
        <f>'F2'!N347</f>
        <v>Adresse</v>
      </c>
      <c r="H46" s="48" t="str">
        <f>'F2'!Z347</f>
        <v>NPA</v>
      </c>
      <c r="I46" s="48" t="str">
        <f>'F2'!AD347</f>
        <v>Lieu</v>
      </c>
      <c r="J46" s="48" t="str">
        <f>'F2'!AD349</f>
        <v>Pays</v>
      </c>
      <c r="K46" s="48" t="str">
        <f>'F2'!N349</f>
        <v>E-Mail</v>
      </c>
      <c r="L46" s="48"/>
      <c r="M46" s="53"/>
      <c r="N46" s="53"/>
    </row>
    <row r="47" spans="1:14" x14ac:dyDescent="0.15">
      <c r="A47" s="48">
        <v>2</v>
      </c>
      <c r="B47" s="48" t="s">
        <v>141</v>
      </c>
      <c r="C47" s="48" t="str">
        <f>'F2'!B353</f>
        <v>Spécialisation</v>
      </c>
      <c r="D47" s="48" t="str">
        <f>'F2'!N351</f>
        <v>Titre</v>
      </c>
      <c r="E47" s="48" t="str">
        <f>'F2'!Q351</f>
        <v>Prénom</v>
      </c>
      <c r="F47" s="48" t="str">
        <f>'F2'!Z351</f>
        <v>Nom</v>
      </c>
      <c r="G47" s="48" t="str">
        <f>'F2'!N353</f>
        <v>Adresse</v>
      </c>
      <c r="H47" s="48" t="str">
        <f>'F2'!Z353</f>
        <v>NPA</v>
      </c>
      <c r="I47" s="48" t="str">
        <f>'F2'!AD353</f>
        <v>Lieu</v>
      </c>
      <c r="J47" s="48" t="str">
        <f>'F2'!AD355</f>
        <v>Pays</v>
      </c>
      <c r="K47" s="48" t="str">
        <f>'F2'!N355</f>
        <v>E-Mail</v>
      </c>
      <c r="L47" s="48"/>
      <c r="M47" s="53"/>
      <c r="N47" s="53"/>
    </row>
    <row r="48" spans="1:14" x14ac:dyDescent="0.15">
      <c r="A48" s="48">
        <f t="shared" ref="A48:A58" si="0">A47+1</f>
        <v>3</v>
      </c>
      <c r="B48" s="48" t="str">
        <f t="shared" ref="B48:B54" si="1">B47</f>
        <v>Member</v>
      </c>
      <c r="C48" s="48" t="str">
        <f>'F2'!B359</f>
        <v>Spécialisation</v>
      </c>
      <c r="D48" s="48" t="str">
        <f>'F2'!N357</f>
        <v>Titre</v>
      </c>
      <c r="E48" s="48" t="str">
        <f>'F2'!Q357</f>
        <v>Prénom</v>
      </c>
      <c r="F48" s="48" t="str">
        <f>'F2'!Z357</f>
        <v>Nom</v>
      </c>
      <c r="G48" s="48" t="str">
        <f>'F2'!N359</f>
        <v>Adresse</v>
      </c>
      <c r="H48" s="48" t="str">
        <f>'F2'!Z359</f>
        <v>NPA</v>
      </c>
      <c r="I48" s="48" t="str">
        <f>'F2'!AD359</f>
        <v>Lieu</v>
      </c>
      <c r="J48" s="48" t="str">
        <f>'F2'!AD361</f>
        <v>Pays</v>
      </c>
      <c r="K48" s="48" t="str">
        <f>'F2'!N361</f>
        <v>E-Mail</v>
      </c>
      <c r="L48" s="48"/>
      <c r="M48" s="53"/>
      <c r="N48" s="53"/>
    </row>
    <row r="49" spans="1:33" x14ac:dyDescent="0.15">
      <c r="A49" s="48">
        <f t="shared" si="0"/>
        <v>4</v>
      </c>
      <c r="B49" s="48" t="str">
        <f t="shared" si="1"/>
        <v>Member</v>
      </c>
      <c r="C49" s="48" t="str">
        <f>'F2'!B365</f>
        <v>Spécialisation</v>
      </c>
      <c r="D49" s="48" t="str">
        <f>'F2'!N363</f>
        <v>Titre</v>
      </c>
      <c r="E49" s="48" t="str">
        <f>'F2'!Q363</f>
        <v>Prénom</v>
      </c>
      <c r="F49" s="48" t="str">
        <f>'F2'!Z363</f>
        <v>Nom</v>
      </c>
      <c r="G49" s="48" t="str">
        <f>'F2'!N365</f>
        <v>Adresse</v>
      </c>
      <c r="H49" s="48" t="str">
        <f>'F2'!Z365</f>
        <v>NPA</v>
      </c>
      <c r="I49" s="48" t="str">
        <f>'F2'!AD365</f>
        <v>Lieu</v>
      </c>
      <c r="J49" s="48" t="str">
        <f>'F2'!AD367</f>
        <v>Pays</v>
      </c>
      <c r="K49" s="48" t="str">
        <f>'F2'!N367</f>
        <v>E-Mail</v>
      </c>
      <c r="L49" s="48"/>
      <c r="M49" s="53"/>
      <c r="N49" s="53"/>
    </row>
    <row r="50" spans="1:33" x14ac:dyDescent="0.15">
      <c r="A50" s="48">
        <f t="shared" si="0"/>
        <v>5</v>
      </c>
      <c r="B50" s="48" t="str">
        <f t="shared" si="1"/>
        <v>Member</v>
      </c>
      <c r="C50" s="48" t="str">
        <f>'F2'!B371</f>
        <v>Spécialisation</v>
      </c>
      <c r="D50" s="48" t="str">
        <f>'F2'!N369</f>
        <v>Titre</v>
      </c>
      <c r="E50" s="48" t="str">
        <f>'F2'!Q369</f>
        <v>Prénom</v>
      </c>
      <c r="F50" s="48" t="str">
        <f>'F2'!Z369</f>
        <v>Nom</v>
      </c>
      <c r="G50" s="48" t="str">
        <f>'F2'!N371</f>
        <v>Adresse</v>
      </c>
      <c r="H50" s="48" t="str">
        <f>'F2'!Z371</f>
        <v>NPA</v>
      </c>
      <c r="I50" s="48" t="str">
        <f>'F2'!AD371</f>
        <v>Lieu</v>
      </c>
      <c r="J50" s="48" t="str">
        <f>'F2'!AD373</f>
        <v>Pays</v>
      </c>
      <c r="K50" s="48" t="str">
        <f>'F2'!N373</f>
        <v>E-Mail</v>
      </c>
      <c r="L50" s="48"/>
      <c r="M50" s="53"/>
      <c r="N50" s="53"/>
    </row>
    <row r="51" spans="1:33" x14ac:dyDescent="0.15">
      <c r="A51" s="48">
        <f t="shared" si="0"/>
        <v>6</v>
      </c>
      <c r="B51" s="48" t="str">
        <f t="shared" si="1"/>
        <v>Member</v>
      </c>
      <c r="C51" s="48" t="str">
        <f>'F2'!B377</f>
        <v>Spécialisation</v>
      </c>
      <c r="D51" s="48" t="str">
        <f>'F2'!N375</f>
        <v>Titre</v>
      </c>
      <c r="E51" s="48" t="str">
        <f>'F2'!Q375</f>
        <v>Prénom</v>
      </c>
      <c r="F51" s="48" t="str">
        <f>'F2'!Z375</f>
        <v>Nom</v>
      </c>
      <c r="G51" s="48" t="str">
        <f>'F2'!N377</f>
        <v>Adresse</v>
      </c>
      <c r="H51" s="48" t="str">
        <f>'F2'!Z377</f>
        <v>NPA</v>
      </c>
      <c r="I51" s="48" t="str">
        <f>'F2'!AD377</f>
        <v>Lieu</v>
      </c>
      <c r="J51" s="48" t="str">
        <f>'F2'!AD379</f>
        <v>Pays</v>
      </c>
      <c r="K51" s="48" t="str">
        <f>'F2'!N379</f>
        <v>E-Mail</v>
      </c>
      <c r="L51" s="48"/>
      <c r="M51" s="53"/>
      <c r="N51" s="53"/>
    </row>
    <row r="52" spans="1:33" x14ac:dyDescent="0.15">
      <c r="A52" s="48">
        <f t="shared" si="0"/>
        <v>7</v>
      </c>
      <c r="B52" s="48" t="str">
        <f t="shared" si="1"/>
        <v>Member</v>
      </c>
      <c r="C52" s="48" t="str">
        <f>'F2'!B383</f>
        <v>Spécialisation</v>
      </c>
      <c r="D52" s="48" t="str">
        <f>'F2'!N381</f>
        <v>Titre</v>
      </c>
      <c r="E52" s="48" t="str">
        <f>'F2'!Q381</f>
        <v>Prénom</v>
      </c>
      <c r="F52" s="48" t="str">
        <f>'F2'!Z381</f>
        <v>Nom</v>
      </c>
      <c r="G52" s="48" t="str">
        <f>'F2'!N383</f>
        <v>Adresse</v>
      </c>
      <c r="H52" s="48" t="str">
        <f>'F2'!Z383</f>
        <v>NPA</v>
      </c>
      <c r="I52" s="48" t="str">
        <f>'F2'!AD383</f>
        <v>Lieu</v>
      </c>
      <c r="J52" s="48" t="str">
        <f>'F2'!AD385</f>
        <v>Pays</v>
      </c>
      <c r="K52" s="48" t="str">
        <f>'F2'!N385</f>
        <v>E-Mail</v>
      </c>
      <c r="L52" s="48"/>
      <c r="M52" s="53"/>
      <c r="N52" s="53"/>
    </row>
    <row r="53" spans="1:33" x14ac:dyDescent="0.15">
      <c r="A53" s="48">
        <f t="shared" si="0"/>
        <v>8</v>
      </c>
      <c r="B53" s="48" t="str">
        <f t="shared" si="1"/>
        <v>Member</v>
      </c>
      <c r="C53" s="48" t="str">
        <f>'F2'!B389</f>
        <v>Spécialisation</v>
      </c>
      <c r="D53" s="48" t="str">
        <f>'F2'!N387</f>
        <v>Titre</v>
      </c>
      <c r="E53" s="48" t="str">
        <f>'F2'!Q387</f>
        <v>Prénom</v>
      </c>
      <c r="F53" s="48" t="str">
        <f>'F2'!Z387</f>
        <v>Nom</v>
      </c>
      <c r="G53" s="48" t="str">
        <f>'F2'!N389</f>
        <v>Adresse</v>
      </c>
      <c r="H53" s="48" t="str">
        <f>'F2'!Z389</f>
        <v>NPA</v>
      </c>
      <c r="I53" s="48" t="str">
        <f>'F2'!AD389</f>
        <v>Lieu</v>
      </c>
      <c r="J53" s="48" t="str">
        <f>'F2'!AD391</f>
        <v>Pays</v>
      </c>
      <c r="K53" s="48" t="str">
        <f>'F2'!N391</f>
        <v>E-Mail</v>
      </c>
      <c r="L53" s="48"/>
      <c r="M53" s="53"/>
      <c r="N53" s="53"/>
    </row>
    <row r="54" spans="1:33" x14ac:dyDescent="0.15">
      <c r="A54" s="48">
        <f t="shared" si="0"/>
        <v>9</v>
      </c>
      <c r="B54" s="48" t="str">
        <f t="shared" si="1"/>
        <v>Member</v>
      </c>
      <c r="C54" s="48" t="str">
        <f>'F2'!B434</f>
        <v>Spécialisation</v>
      </c>
      <c r="D54" s="48" t="str">
        <f>'F2'!N432</f>
        <v>Titre</v>
      </c>
      <c r="E54" s="48" t="str">
        <f>'F2'!Q432</f>
        <v>Prénom</v>
      </c>
      <c r="F54" s="48" t="str">
        <f>'F2'!Z432</f>
        <v>Nom</v>
      </c>
      <c r="G54" s="48" t="str">
        <f>'F2'!N434</f>
        <v>Adresse</v>
      </c>
      <c r="H54" s="48" t="str">
        <f>'F2'!Z434</f>
        <v>NPA</v>
      </c>
      <c r="I54" s="48" t="str">
        <f>'F2'!AD434</f>
        <v>Lieu</v>
      </c>
      <c r="J54" s="48" t="str">
        <f>'F2'!AD436</f>
        <v>Pays</v>
      </c>
      <c r="K54" s="48" t="str">
        <f>'F2'!N436</f>
        <v>E-Mail</v>
      </c>
      <c r="L54" s="48"/>
      <c r="M54" s="53"/>
      <c r="N54" s="53"/>
    </row>
    <row r="55" spans="1:33" x14ac:dyDescent="0.15">
      <c r="A55" s="48">
        <f t="shared" si="0"/>
        <v>10</v>
      </c>
      <c r="B55" s="48" t="str">
        <f>B54</f>
        <v>Member</v>
      </c>
      <c r="C55" s="48" t="str">
        <f>'F2'!B440</f>
        <v>Spécialisation</v>
      </c>
      <c r="D55" s="48" t="str">
        <f>'F2'!N438</f>
        <v>Titre</v>
      </c>
      <c r="E55" s="48" t="str">
        <f>'F2'!Q438</f>
        <v>Prénom</v>
      </c>
      <c r="F55" s="48" t="str">
        <f>'F2'!Z438</f>
        <v>Nom</v>
      </c>
      <c r="G55" s="48" t="str">
        <f>'F2'!N440</f>
        <v>Adresse</v>
      </c>
      <c r="H55" s="48" t="str">
        <f>'F2'!Z440</f>
        <v>NPA</v>
      </c>
      <c r="I55" s="48" t="str">
        <f>'F2'!AD440</f>
        <v>Lieu</v>
      </c>
      <c r="J55" s="48" t="str">
        <f>'F2'!AD442</f>
        <v>Pays</v>
      </c>
      <c r="K55" s="48" t="str">
        <f>'F2'!N442</f>
        <v>E-Mail</v>
      </c>
      <c r="L55" s="48"/>
      <c r="M55" s="53"/>
      <c r="N55" s="53"/>
    </row>
    <row r="56" spans="1:33" x14ac:dyDescent="0.15">
      <c r="A56" s="48">
        <f t="shared" si="0"/>
        <v>11</v>
      </c>
      <c r="B56" s="48" t="str">
        <f t="shared" ref="B56:B58" si="2">B55</f>
        <v>Member</v>
      </c>
      <c r="C56" s="48" t="str">
        <f>'F2'!B446</f>
        <v>Spécialisation</v>
      </c>
      <c r="D56" s="48" t="str">
        <f>'F2'!N444</f>
        <v>Titre</v>
      </c>
      <c r="E56" s="48" t="str">
        <f>'F2'!Q444</f>
        <v>Prénom</v>
      </c>
      <c r="F56" s="48" t="str">
        <f>'F2'!Z444</f>
        <v>Nom</v>
      </c>
      <c r="G56" s="48" t="str">
        <f>'F2'!N446</f>
        <v>Adresse</v>
      </c>
      <c r="H56" s="48" t="str">
        <f>'F2'!Z446</f>
        <v>NPA</v>
      </c>
      <c r="I56" s="48" t="str">
        <f>'F2'!AD446</f>
        <v>Lieu</v>
      </c>
      <c r="J56" s="48" t="str">
        <f>'F2'!AD448</f>
        <v>Pays</v>
      </c>
      <c r="K56" s="48" t="str">
        <f>'F2'!N448</f>
        <v>E-Mail</v>
      </c>
      <c r="L56" s="48"/>
      <c r="M56" s="53"/>
      <c r="N56" s="53"/>
    </row>
    <row r="57" spans="1:33" x14ac:dyDescent="0.15">
      <c r="A57" s="48">
        <f t="shared" si="0"/>
        <v>12</v>
      </c>
      <c r="B57" s="48" t="str">
        <f t="shared" si="2"/>
        <v>Member</v>
      </c>
      <c r="C57" s="48" t="str">
        <f>'F2'!B452</f>
        <v>Spécialisation</v>
      </c>
      <c r="D57" s="48" t="str">
        <f>'F2'!N450</f>
        <v>Titre</v>
      </c>
      <c r="E57" s="48" t="str">
        <f>'F2'!Q450</f>
        <v>Prénom</v>
      </c>
      <c r="F57" s="48" t="str">
        <f>'F2'!Z450</f>
        <v>Nom</v>
      </c>
      <c r="G57" s="48" t="str">
        <f>'F2'!N452</f>
        <v>Adresse</v>
      </c>
      <c r="H57" s="48" t="str">
        <f>'F2'!Z452</f>
        <v>NPA</v>
      </c>
      <c r="I57" s="48" t="str">
        <f>'F2'!AD452</f>
        <v>Lieu</v>
      </c>
      <c r="J57" s="48" t="str">
        <f>'F2'!AD454</f>
        <v>Pays</v>
      </c>
      <c r="K57" s="48" t="str">
        <f>'F2'!N454</f>
        <v>E-Mail</v>
      </c>
      <c r="L57" s="48"/>
      <c r="M57" s="53"/>
      <c r="N57" s="53"/>
    </row>
    <row r="58" spans="1:33" x14ac:dyDescent="0.15">
      <c r="A58" s="48">
        <f t="shared" si="0"/>
        <v>13</v>
      </c>
      <c r="B58" s="48" t="str">
        <f t="shared" si="2"/>
        <v>Member</v>
      </c>
      <c r="C58" s="48" t="str">
        <f>'F2'!B458</f>
        <v>Spécialisation</v>
      </c>
      <c r="D58" s="48" t="str">
        <f>'F2'!N456</f>
        <v>Titre</v>
      </c>
      <c r="E58" s="48" t="str">
        <f>'F2'!Q456</f>
        <v>Prénom</v>
      </c>
      <c r="F58" s="48" t="str">
        <f>'F2'!Z456</f>
        <v>Nom</v>
      </c>
      <c r="G58" s="48" t="str">
        <f>'F2'!N458</f>
        <v>Adresse</v>
      </c>
      <c r="H58" s="48" t="str">
        <f>'F2'!Z458</f>
        <v>NPA</v>
      </c>
      <c r="I58" s="48" t="str">
        <f>'F2'!AD458</f>
        <v>Lieu</v>
      </c>
      <c r="J58" s="48" t="str">
        <f>'F2'!AD460</f>
        <v>Pays</v>
      </c>
      <c r="K58" s="48" t="str">
        <f>'F2'!N460</f>
        <v>E-Mail</v>
      </c>
      <c r="L58" s="48"/>
      <c r="M58" s="53"/>
      <c r="N58" s="53"/>
    </row>
    <row r="63" spans="1:33" ht="24" x14ac:dyDescent="0.15">
      <c r="A63" s="94" t="s">
        <v>11</v>
      </c>
      <c r="B63" s="94" t="s">
        <v>64</v>
      </c>
      <c r="C63" s="94" t="s">
        <v>65</v>
      </c>
      <c r="D63" s="94" t="s">
        <v>102</v>
      </c>
      <c r="E63" s="94" t="s">
        <v>66</v>
      </c>
      <c r="F63" s="94" t="s">
        <v>214</v>
      </c>
      <c r="G63" s="94" t="s">
        <v>378</v>
      </c>
      <c r="H63" s="94" t="s">
        <v>215</v>
      </c>
      <c r="I63" s="94" t="s">
        <v>216</v>
      </c>
      <c r="J63" s="94" t="s">
        <v>217</v>
      </c>
      <c r="K63" s="94" t="s">
        <v>218</v>
      </c>
      <c r="L63" s="94" t="s">
        <v>219</v>
      </c>
      <c r="M63" s="94" t="s">
        <v>220</v>
      </c>
      <c r="N63" s="94" t="s">
        <v>221</v>
      </c>
      <c r="O63" s="94" t="s">
        <v>222</v>
      </c>
      <c r="P63" s="94" t="s">
        <v>223</v>
      </c>
      <c r="Q63" s="94" t="s">
        <v>224</v>
      </c>
      <c r="R63" s="94" t="s">
        <v>225</v>
      </c>
      <c r="S63" s="94" t="s">
        <v>226</v>
      </c>
      <c r="T63" s="94" t="s">
        <v>227</v>
      </c>
      <c r="U63" s="94" t="s">
        <v>228</v>
      </c>
      <c r="V63" s="94" t="s">
        <v>229</v>
      </c>
      <c r="W63" s="94" t="s">
        <v>230</v>
      </c>
      <c r="X63" s="94" t="s">
        <v>377</v>
      </c>
      <c r="AB63" s="55"/>
      <c r="AC63" s="55"/>
      <c r="AD63" s="55"/>
      <c r="AE63" s="55"/>
      <c r="AF63" s="55"/>
      <c r="AG63" s="55"/>
    </row>
    <row r="64" spans="1:33" x14ac:dyDescent="0.15">
      <c r="A64" s="95" t="s">
        <v>231</v>
      </c>
      <c r="B64" s="95" t="s">
        <v>97</v>
      </c>
      <c r="C64" s="95" t="s">
        <v>97</v>
      </c>
      <c r="D64" s="96">
        <f>'F4'!AF12</f>
        <v>0</v>
      </c>
      <c r="E64" s="96">
        <f>'F4'!AF10</f>
        <v>0</v>
      </c>
      <c r="F64" s="95" t="str">
        <f>IF(ISBLANK('F4'!N48)=FALSE,"D",IF(ISBLANK('F4'!U48)=FALSE,"F",IF(ISBLANK('F4'!AB48)=FALSE,"E","Unknown")))</f>
        <v>Unknown</v>
      </c>
      <c r="G64" s="95"/>
      <c r="H64" s="95"/>
      <c r="I64" s="95" t="str">
        <f>'F4'!N53</f>
        <v>Titel auf Englisch eingeben</v>
      </c>
      <c r="J64" s="96">
        <f>'F4'!N56</f>
        <v>0</v>
      </c>
      <c r="K64" s="96">
        <f>'F4'!N58</f>
        <v>0</v>
      </c>
      <c r="L64" s="95" t="str">
        <f>IF('F4'!N62="","",'F4'!N62)</f>
        <v/>
      </c>
      <c r="M64" s="95" t="str">
        <f>'F4'!N64</f>
        <v>Merci de choisir la catégorie qui convient le mieux</v>
      </c>
      <c r="N64" s="95" t="str">
        <f>IF('F4'!S137="","",'F4'!S137)</f>
        <v/>
      </c>
      <c r="O64" s="95" t="str">
        <f>IF(ISBLANK('F4'!N153)=FALSE,"D",IF(ISBLANK('F4'!U153)=FALSE,"F","Unknown"))</f>
        <v>Unknown</v>
      </c>
      <c r="P64" s="95" t="str">
        <f>IF('F4'!N155="","",'F4'!N155)</f>
        <v/>
      </c>
      <c r="Q64" s="95" t="str">
        <f>IF('F4'!N157="","",'F4'!N157)</f>
        <v/>
      </c>
      <c r="R64" s="95" t="str">
        <f>IF('F4'!G159="","",'F4'!G159)</f>
        <v/>
      </c>
      <c r="S64" s="95" t="str">
        <f>IF('F4'!G163="","",'F4'!G163)</f>
        <v/>
      </c>
      <c r="T64" s="95" t="str">
        <f>IF('F4'!G167="","",'F4'!G167)</f>
        <v/>
      </c>
      <c r="U64" s="95" t="str">
        <f>IF('F4'!G172="","",'F4'!G172)</f>
        <v/>
      </c>
      <c r="V64" s="95" t="b">
        <f>'F4'!N176</f>
        <v>0</v>
      </c>
      <c r="W64" s="95">
        <f>'F4'!N178</f>
        <v>0</v>
      </c>
      <c r="X64" s="95" t="str">
        <f>'F4'!N50</f>
        <v>Titre en français ou en allemand</v>
      </c>
      <c r="AB64" s="55"/>
      <c r="AC64" s="55"/>
      <c r="AD64" s="55"/>
      <c r="AE64" s="55"/>
      <c r="AF64" s="55"/>
      <c r="AG64" s="55"/>
    </row>
    <row r="65" spans="1:33" x14ac:dyDescent="0.15">
      <c r="AB65" s="55"/>
      <c r="AC65" s="55"/>
      <c r="AD65" s="55"/>
      <c r="AE65" s="55"/>
      <c r="AF65" s="55"/>
      <c r="AG65" s="55"/>
    </row>
    <row r="66" spans="1:33" ht="24" x14ac:dyDescent="0.15">
      <c r="A66" s="94" t="s">
        <v>11</v>
      </c>
      <c r="B66" s="94" t="s">
        <v>64</v>
      </c>
      <c r="C66" s="94" t="s">
        <v>65</v>
      </c>
      <c r="D66" s="97" t="s">
        <v>83</v>
      </c>
      <c r="E66" s="94" t="s">
        <v>232</v>
      </c>
      <c r="F66" s="97" t="s">
        <v>83</v>
      </c>
      <c r="G66" s="94" t="s">
        <v>232</v>
      </c>
      <c r="H66" s="97" t="s">
        <v>83</v>
      </c>
      <c r="I66" s="94" t="s">
        <v>232</v>
      </c>
      <c r="J66" s="97" t="s">
        <v>83</v>
      </c>
      <c r="K66" s="94" t="s">
        <v>232</v>
      </c>
      <c r="L66" s="97" t="s">
        <v>83</v>
      </c>
      <c r="M66" s="94" t="s">
        <v>232</v>
      </c>
      <c r="N66" s="97" t="s">
        <v>83</v>
      </c>
      <c r="O66" s="94" t="s">
        <v>232</v>
      </c>
      <c r="P66" s="97" t="s">
        <v>83</v>
      </c>
      <c r="Q66" s="94" t="s">
        <v>232</v>
      </c>
      <c r="R66" s="97" t="s">
        <v>83</v>
      </c>
      <c r="S66" s="94" t="s">
        <v>232</v>
      </c>
      <c r="T66" s="97" t="s">
        <v>83</v>
      </c>
      <c r="U66" s="94" t="s">
        <v>232</v>
      </c>
      <c r="V66" s="97" t="s">
        <v>83</v>
      </c>
      <c r="W66" s="94" t="s">
        <v>232</v>
      </c>
      <c r="X66" s="97" t="s">
        <v>83</v>
      </c>
      <c r="Y66" s="94" t="s">
        <v>232</v>
      </c>
      <c r="Z66" s="97" t="s">
        <v>83</v>
      </c>
      <c r="AA66" s="94" t="s">
        <v>232</v>
      </c>
      <c r="AB66" s="55"/>
      <c r="AC66" s="55"/>
      <c r="AD66" s="55"/>
      <c r="AE66" s="55"/>
      <c r="AF66" s="55"/>
      <c r="AG66" s="55"/>
    </row>
    <row r="67" spans="1:33" x14ac:dyDescent="0.15">
      <c r="A67" s="94" t="s">
        <v>231</v>
      </c>
      <c r="B67" s="94" t="s">
        <v>97</v>
      </c>
      <c r="C67" s="94" t="s">
        <v>87</v>
      </c>
      <c r="D67" s="94">
        <v>1</v>
      </c>
      <c r="E67" s="94">
        <f>'F4'!$K77</f>
        <v>0</v>
      </c>
      <c r="F67" s="94">
        <v>2</v>
      </c>
      <c r="G67" s="94">
        <f>'F4'!$K79</f>
        <v>0</v>
      </c>
      <c r="H67" s="94">
        <v>3</v>
      </c>
      <c r="I67" s="94">
        <f>'F4'!$K81</f>
        <v>0</v>
      </c>
      <c r="J67" s="94">
        <v>4</v>
      </c>
      <c r="K67" s="94">
        <f>'F4'!$K83</f>
        <v>0</v>
      </c>
      <c r="L67" s="94">
        <v>5</v>
      </c>
      <c r="M67" s="94">
        <f>'F4'!$K85</f>
        <v>0</v>
      </c>
      <c r="N67" s="94">
        <v>6</v>
      </c>
      <c r="O67" s="94">
        <f>'F4'!$K87</f>
        <v>0</v>
      </c>
      <c r="P67" s="94">
        <v>7</v>
      </c>
      <c r="Q67" s="94">
        <f>'F4'!$K89</f>
        <v>0</v>
      </c>
      <c r="R67" s="94">
        <v>8</v>
      </c>
      <c r="S67" s="94">
        <f>'F4'!$K91</f>
        <v>0</v>
      </c>
      <c r="T67" s="94">
        <v>9</v>
      </c>
      <c r="U67" s="94">
        <f>'F4'!$K93</f>
        <v>0</v>
      </c>
      <c r="V67" s="94">
        <v>10</v>
      </c>
      <c r="W67" s="94">
        <f>'F4'!$K95</f>
        <v>0</v>
      </c>
      <c r="X67" s="94">
        <v>11</v>
      </c>
      <c r="Y67" s="94">
        <f>'F4'!$K97</f>
        <v>0</v>
      </c>
      <c r="Z67" s="94">
        <v>12</v>
      </c>
      <c r="AA67" s="94">
        <f>'F4'!$K99</f>
        <v>0</v>
      </c>
      <c r="AB67" s="55"/>
      <c r="AC67" s="55"/>
      <c r="AD67" s="55"/>
      <c r="AE67" s="55"/>
      <c r="AF67" s="55"/>
      <c r="AG67" s="55"/>
    </row>
    <row r="68" spans="1:33" x14ac:dyDescent="0.15">
      <c r="AB68" s="55"/>
      <c r="AC68" s="55"/>
      <c r="AD68" s="55"/>
      <c r="AE68" s="55"/>
      <c r="AF68" s="55"/>
      <c r="AG68" s="55"/>
    </row>
    <row r="69" spans="1:33" ht="24" x14ac:dyDescent="0.15">
      <c r="A69" s="94" t="s">
        <v>11</v>
      </c>
      <c r="B69" s="94" t="s">
        <v>64</v>
      </c>
      <c r="C69" s="94" t="s">
        <v>65</v>
      </c>
      <c r="D69" s="97" t="s">
        <v>83</v>
      </c>
      <c r="E69" s="94" t="s">
        <v>233</v>
      </c>
      <c r="F69" s="97" t="s">
        <v>83</v>
      </c>
      <c r="G69" s="94" t="s">
        <v>233</v>
      </c>
      <c r="H69" s="97" t="s">
        <v>83</v>
      </c>
      <c r="I69" s="94" t="s">
        <v>233</v>
      </c>
      <c r="J69" s="97" t="s">
        <v>83</v>
      </c>
      <c r="K69" s="94" t="s">
        <v>233</v>
      </c>
      <c r="L69" s="97" t="s">
        <v>83</v>
      </c>
      <c r="M69" s="94" t="s">
        <v>233</v>
      </c>
      <c r="N69" s="97" t="s">
        <v>83</v>
      </c>
      <c r="O69" s="94" t="s">
        <v>233</v>
      </c>
      <c r="P69" s="97" t="s">
        <v>83</v>
      </c>
      <c r="Q69" s="94" t="s">
        <v>233</v>
      </c>
      <c r="R69" s="97" t="s">
        <v>83</v>
      </c>
      <c r="S69" s="94" t="s">
        <v>233</v>
      </c>
      <c r="T69" s="97" t="s">
        <v>83</v>
      </c>
      <c r="U69" s="94" t="s">
        <v>233</v>
      </c>
      <c r="V69" s="97" t="s">
        <v>83</v>
      </c>
      <c r="W69" s="94" t="s">
        <v>233</v>
      </c>
      <c r="X69" s="97" t="s">
        <v>83</v>
      </c>
      <c r="Y69" s="94" t="s">
        <v>233</v>
      </c>
      <c r="Z69" s="97" t="s">
        <v>83</v>
      </c>
      <c r="AA69" s="94" t="s">
        <v>233</v>
      </c>
      <c r="AB69" s="55"/>
      <c r="AC69" s="55"/>
      <c r="AD69" s="55"/>
      <c r="AE69" s="55"/>
      <c r="AF69" s="55"/>
      <c r="AG69" s="55"/>
    </row>
    <row r="70" spans="1:33" x14ac:dyDescent="0.15">
      <c r="A70" s="94" t="s">
        <v>231</v>
      </c>
      <c r="B70" s="94" t="s">
        <v>97</v>
      </c>
      <c r="C70" s="94" t="s">
        <v>87</v>
      </c>
      <c r="D70" s="94">
        <v>1</v>
      </c>
      <c r="E70" s="110">
        <f>'F4'!Y105</f>
        <v>0</v>
      </c>
      <c r="F70" s="94">
        <v>2</v>
      </c>
      <c r="G70" s="110">
        <f>'F4'!$Y107</f>
        <v>0</v>
      </c>
      <c r="H70" s="94">
        <v>3</v>
      </c>
      <c r="I70" s="110">
        <f>'F4'!$Y109</f>
        <v>0</v>
      </c>
      <c r="J70" s="94">
        <v>4</v>
      </c>
      <c r="K70" s="110">
        <f>'F4'!$Y111</f>
        <v>0</v>
      </c>
      <c r="L70" s="94">
        <v>5</v>
      </c>
      <c r="M70" s="110">
        <f>'F4'!$Y113</f>
        <v>0</v>
      </c>
      <c r="N70" s="94">
        <v>6</v>
      </c>
      <c r="O70" s="110">
        <f>'F4'!$Y115</f>
        <v>0</v>
      </c>
      <c r="P70" s="94">
        <v>7</v>
      </c>
      <c r="Q70" s="110">
        <f>'F4'!$Y117</f>
        <v>0</v>
      </c>
      <c r="R70" s="94">
        <v>8</v>
      </c>
      <c r="S70" s="110">
        <f>'F4'!$Y119</f>
        <v>0</v>
      </c>
      <c r="T70" s="94">
        <v>9</v>
      </c>
      <c r="U70" s="110">
        <f>'F4'!$Y121</f>
        <v>0</v>
      </c>
      <c r="V70" s="94">
        <v>10</v>
      </c>
      <c r="W70" s="110">
        <f>'F4'!$Y123</f>
        <v>0</v>
      </c>
      <c r="X70" s="94">
        <v>11</v>
      </c>
      <c r="Y70" s="110">
        <f>'F4'!$Y125</f>
        <v>0</v>
      </c>
      <c r="Z70" s="94">
        <v>12</v>
      </c>
      <c r="AA70" s="110">
        <f>'F4'!$Y127</f>
        <v>0</v>
      </c>
      <c r="AB70" s="55"/>
      <c r="AC70" s="55"/>
      <c r="AD70" s="55"/>
      <c r="AE70" s="55"/>
      <c r="AF70" s="55"/>
      <c r="AG70" s="55"/>
    </row>
    <row r="71" spans="1:33" x14ac:dyDescent="0.15">
      <c r="AB71" s="55"/>
      <c r="AC71" s="55"/>
      <c r="AD71" s="55"/>
      <c r="AE71" s="55"/>
      <c r="AF71" s="55"/>
      <c r="AG71" s="55"/>
    </row>
    <row r="72" spans="1:33" ht="24" x14ac:dyDescent="0.15">
      <c r="A72" s="98" t="s">
        <v>234</v>
      </c>
      <c r="B72" s="98" t="s">
        <v>235</v>
      </c>
      <c r="C72" s="98" t="s">
        <v>236</v>
      </c>
      <c r="D72" s="98" t="s">
        <v>237</v>
      </c>
      <c r="E72" s="98" t="s">
        <v>238</v>
      </c>
      <c r="F72" s="98" t="s">
        <v>239</v>
      </c>
      <c r="G72" s="98" t="s">
        <v>240</v>
      </c>
      <c r="H72" s="98" t="s">
        <v>241</v>
      </c>
      <c r="I72" s="98" t="s">
        <v>242</v>
      </c>
      <c r="J72" s="98" t="s">
        <v>243</v>
      </c>
      <c r="K72" s="98" t="s">
        <v>244</v>
      </c>
      <c r="L72" s="98" t="s">
        <v>245</v>
      </c>
      <c r="M72" s="98" t="s">
        <v>246</v>
      </c>
      <c r="N72" s="98" t="s">
        <v>247</v>
      </c>
      <c r="O72" s="98" t="s">
        <v>248</v>
      </c>
      <c r="P72" s="99"/>
      <c r="Q72" s="99"/>
      <c r="R72" s="99"/>
      <c r="S72" s="99"/>
      <c r="T72" s="99"/>
      <c r="U72" s="99"/>
      <c r="V72" s="99"/>
      <c r="W72" s="99"/>
      <c r="X72" s="99"/>
      <c r="Y72" s="99"/>
      <c r="Z72" s="99"/>
      <c r="AA72" s="99"/>
      <c r="AB72" s="55"/>
      <c r="AC72" s="55"/>
      <c r="AD72" s="55"/>
      <c r="AE72" s="55"/>
      <c r="AF72" s="55"/>
      <c r="AG72" s="55"/>
    </row>
    <row r="73" spans="1:33" x14ac:dyDescent="0.15">
      <c r="A73" s="100">
        <v>1</v>
      </c>
      <c r="B73" s="100" t="s">
        <v>249</v>
      </c>
      <c r="C73" s="100" t="s">
        <v>163</v>
      </c>
      <c r="D73" s="100" t="str">
        <f>'F4'!N18</f>
        <v>Titre</v>
      </c>
      <c r="E73" s="100" t="str">
        <f>'F4'!S18</f>
        <v>Prénom</v>
      </c>
      <c r="F73" s="100" t="str">
        <f>'F4'!Z18</f>
        <v>Nom</v>
      </c>
      <c r="G73" s="100" t="str">
        <f>'F4'!N22</f>
        <v>Adresse</v>
      </c>
      <c r="H73" s="100" t="str">
        <f>'F4'!N24</f>
        <v>NPA</v>
      </c>
      <c r="I73" s="100" t="str">
        <f>'F4'!AC24</f>
        <v>Lieu</v>
      </c>
      <c r="J73" s="100" t="str">
        <f>'F4'!AC26</f>
        <v>Pays</v>
      </c>
      <c r="K73" s="100" t="str">
        <f>'F4'!N28</f>
        <v>E-Mail</v>
      </c>
      <c r="L73" s="100" t="str">
        <f>'F4'!N30</f>
        <v>Téléphone 1</v>
      </c>
      <c r="M73" s="100">
        <f>'F4'!N26</f>
        <v>0</v>
      </c>
      <c r="N73" s="100" t="str">
        <f>'F4'!N20</f>
        <v>Nom du centre de recherche</v>
      </c>
      <c r="O73" s="100" t="str">
        <f>'F4'!Q18</f>
        <v>M / F</v>
      </c>
      <c r="P73" s="99"/>
      <c r="AB73" s="55"/>
      <c r="AC73" s="55"/>
      <c r="AD73" s="55"/>
      <c r="AE73" s="55"/>
      <c r="AF73" s="55"/>
      <c r="AG73" s="55"/>
    </row>
    <row r="74" spans="1:33" x14ac:dyDescent="0.15">
      <c r="A74" s="100">
        <v>2</v>
      </c>
      <c r="B74" s="100" t="s">
        <v>250</v>
      </c>
      <c r="C74" s="100" t="s">
        <v>163</v>
      </c>
      <c r="D74" s="100" t="str">
        <f>'F4'!N34</f>
        <v>Titre</v>
      </c>
      <c r="E74" s="100" t="str">
        <f>'F4'!S34</f>
        <v>Prénom</v>
      </c>
      <c r="F74" s="100" t="str">
        <f>'F4'!Z34</f>
        <v>Nom</v>
      </c>
      <c r="G74" s="100" t="str">
        <f>'F4'!N38</f>
        <v>Adresse</v>
      </c>
      <c r="H74" s="100" t="str">
        <f>'F4'!N40</f>
        <v>NPA</v>
      </c>
      <c r="I74" s="100" t="str">
        <f>'F4'!AC40</f>
        <v>Lieu</v>
      </c>
      <c r="J74" s="100" t="str">
        <f>'F4'!AC42</f>
        <v>Pays</v>
      </c>
      <c r="K74" s="100" t="str">
        <f>'F4'!N44</f>
        <v>E-Mail</v>
      </c>
      <c r="L74" s="102">
        <f>'F4'!N46</f>
        <v>0</v>
      </c>
      <c r="M74" s="100">
        <f>'F4'!N42</f>
        <v>0</v>
      </c>
      <c r="N74" s="100">
        <f>'F4'!N36</f>
        <v>0</v>
      </c>
      <c r="O74" s="100" t="str">
        <f>'F4'!Q34</f>
        <v>M / F</v>
      </c>
      <c r="P74" s="99"/>
      <c r="AB74" s="55"/>
      <c r="AC74" s="55"/>
      <c r="AD74" s="55"/>
      <c r="AE74" s="55"/>
      <c r="AF74" s="55"/>
      <c r="AG74" s="55"/>
    </row>
    <row r="75" spans="1:33" x14ac:dyDescent="0.15">
      <c r="P75" s="99"/>
      <c r="AB75" s="55"/>
      <c r="AC75" s="55"/>
      <c r="AD75" s="55"/>
      <c r="AE75" s="55"/>
      <c r="AF75" s="55"/>
      <c r="AG75" s="55"/>
    </row>
    <row r="76" spans="1:33" x14ac:dyDescent="0.15">
      <c r="A76" s="98" t="s">
        <v>251</v>
      </c>
      <c r="B76" s="98" t="s">
        <v>181</v>
      </c>
      <c r="C76" s="98" t="s">
        <v>252</v>
      </c>
      <c r="P76" s="99"/>
      <c r="AB76" s="55"/>
      <c r="AC76" s="55"/>
      <c r="AD76" s="55"/>
      <c r="AE76" s="55"/>
      <c r="AF76" s="55"/>
      <c r="AG76" s="55"/>
    </row>
    <row r="77" spans="1:33" x14ac:dyDescent="0.15">
      <c r="A77" s="101">
        <v>1</v>
      </c>
      <c r="B77" s="101">
        <f>'F4'!B135</f>
        <v>1900</v>
      </c>
      <c r="C77" s="101">
        <f>'F4'!J135</f>
        <v>0</v>
      </c>
      <c r="P77" s="99"/>
      <c r="AB77" s="55"/>
      <c r="AC77" s="55"/>
      <c r="AD77" s="55"/>
      <c r="AE77" s="55"/>
      <c r="AF77" s="55"/>
      <c r="AG77" s="55"/>
    </row>
    <row r="78" spans="1:33" x14ac:dyDescent="0.15">
      <c r="A78" s="101">
        <v>2</v>
      </c>
      <c r="B78" s="101">
        <f>'F4'!B137</f>
        <v>1901</v>
      </c>
      <c r="C78" s="101">
        <f>'F4'!J137</f>
        <v>0</v>
      </c>
      <c r="P78" s="99"/>
      <c r="AB78" s="55"/>
      <c r="AC78" s="55"/>
      <c r="AD78" s="55"/>
      <c r="AE78" s="55"/>
      <c r="AF78" s="55"/>
      <c r="AG78" s="55"/>
    </row>
    <row r="79" spans="1:33" x14ac:dyDescent="0.15">
      <c r="A79" s="101">
        <v>3</v>
      </c>
      <c r="B79" s="101">
        <f>'F4'!B139</f>
        <v>1902</v>
      </c>
      <c r="C79" s="101">
        <f>'F4'!J139</f>
        <v>0</v>
      </c>
      <c r="P79" s="99"/>
      <c r="AB79" s="55"/>
      <c r="AC79" s="55"/>
      <c r="AD79" s="55"/>
      <c r="AE79" s="55"/>
      <c r="AF79" s="55"/>
      <c r="AG79" s="55"/>
    </row>
    <row r="80" spans="1:33" x14ac:dyDescent="0.15">
      <c r="A80" s="101">
        <v>4</v>
      </c>
      <c r="B80" s="101">
        <f>'F4'!B141</f>
        <v>1903</v>
      </c>
      <c r="C80" s="101">
        <f>'F4'!J141</f>
        <v>0</v>
      </c>
      <c r="P80" s="99"/>
      <c r="AB80" s="55"/>
      <c r="AC80" s="55"/>
      <c r="AD80" s="55"/>
      <c r="AE80" s="55"/>
      <c r="AF80" s="55"/>
      <c r="AG80" s="55"/>
    </row>
    <row r="81" spans="1:33" x14ac:dyDescent="0.15">
      <c r="A81" s="101">
        <v>5</v>
      </c>
      <c r="B81" s="101">
        <f>'F4'!B143</f>
        <v>1904</v>
      </c>
      <c r="C81" s="101">
        <f>'F4'!J143</f>
        <v>0</v>
      </c>
      <c r="P81" s="99"/>
      <c r="AB81" s="55"/>
      <c r="AC81" s="55"/>
      <c r="AD81" s="55"/>
      <c r="AE81" s="55"/>
      <c r="AF81" s="55"/>
      <c r="AG81" s="55"/>
    </row>
    <row r="82" spans="1:33" x14ac:dyDescent="0.15">
      <c r="A82" s="101">
        <v>6</v>
      </c>
      <c r="B82" s="101">
        <f>'F4'!B145</f>
        <v>1905</v>
      </c>
      <c r="C82" s="101">
        <f>'F4'!J145</f>
        <v>0</v>
      </c>
      <c r="P82" s="99"/>
      <c r="AB82" s="55"/>
      <c r="AC82" s="55"/>
      <c r="AD82" s="55"/>
      <c r="AE82" s="55"/>
      <c r="AF82" s="55"/>
      <c r="AG82" s="55"/>
    </row>
    <row r="83" spans="1:33" x14ac:dyDescent="0.15">
      <c r="A83" s="101">
        <v>7</v>
      </c>
      <c r="B83" s="101">
        <f>'F4'!B147</f>
        <v>1906</v>
      </c>
      <c r="C83" s="101">
        <f>'F4'!J147</f>
        <v>0</v>
      </c>
      <c r="P83" s="99"/>
      <c r="AB83" s="55"/>
      <c r="AC83" s="55"/>
      <c r="AD83" s="55"/>
      <c r="AE83" s="55"/>
      <c r="AF83" s="55"/>
      <c r="AG83" s="55"/>
    </row>
    <row r="84" spans="1:33" x14ac:dyDescent="0.15">
      <c r="P84" s="99"/>
      <c r="AB84" s="55"/>
      <c r="AC84" s="55"/>
      <c r="AD84" s="55"/>
      <c r="AE84" s="55"/>
      <c r="AF84" s="55"/>
      <c r="AG84" s="55"/>
    </row>
    <row r="85" spans="1:33" ht="24" x14ac:dyDescent="0.15">
      <c r="A85" s="94" t="s">
        <v>11</v>
      </c>
      <c r="B85" s="94" t="s">
        <v>64</v>
      </c>
      <c r="C85" s="94" t="s">
        <v>65</v>
      </c>
      <c r="D85" s="97" t="s">
        <v>253</v>
      </c>
      <c r="E85" s="94" t="s">
        <v>254</v>
      </c>
      <c r="F85" s="94" t="s">
        <v>255</v>
      </c>
      <c r="G85" s="97" t="s">
        <v>253</v>
      </c>
      <c r="H85" s="94" t="s">
        <v>254</v>
      </c>
      <c r="I85" s="94" t="s">
        <v>255</v>
      </c>
      <c r="J85" s="97" t="s">
        <v>253</v>
      </c>
      <c r="K85" s="94" t="s">
        <v>254</v>
      </c>
      <c r="L85" s="94" t="s">
        <v>255</v>
      </c>
      <c r="M85" s="97" t="s">
        <v>253</v>
      </c>
      <c r="N85" s="94" t="s">
        <v>254</v>
      </c>
      <c r="O85" s="94" t="s">
        <v>255</v>
      </c>
      <c r="P85" s="97" t="s">
        <v>253</v>
      </c>
      <c r="Q85" s="94" t="s">
        <v>254</v>
      </c>
      <c r="R85" s="94" t="s">
        <v>255</v>
      </c>
      <c r="S85" s="97" t="s">
        <v>253</v>
      </c>
      <c r="T85" s="94" t="s">
        <v>254</v>
      </c>
      <c r="U85" s="94" t="s">
        <v>255</v>
      </c>
      <c r="V85" s="97" t="s">
        <v>253</v>
      </c>
      <c r="W85" s="94" t="s">
        <v>254</v>
      </c>
      <c r="X85" s="94" t="s">
        <v>255</v>
      </c>
      <c r="Y85" s="97" t="s">
        <v>253</v>
      </c>
      <c r="Z85" s="94" t="s">
        <v>254</v>
      </c>
      <c r="AA85" s="94" t="s">
        <v>255</v>
      </c>
      <c r="AB85" s="55"/>
      <c r="AC85" s="55"/>
      <c r="AD85" s="55"/>
      <c r="AE85" s="55"/>
      <c r="AF85" s="55"/>
      <c r="AG85" s="55"/>
    </row>
    <row r="86" spans="1:33" x14ac:dyDescent="0.15">
      <c r="A86" s="95" t="s">
        <v>231</v>
      </c>
      <c r="B86" s="95" t="s">
        <v>97</v>
      </c>
      <c r="C86" s="95" t="s">
        <v>97</v>
      </c>
      <c r="D86" s="94">
        <v>1</v>
      </c>
      <c r="E86" s="94">
        <f>'F4'!N182</f>
        <v>0</v>
      </c>
      <c r="F86" s="94">
        <f>'F4'!S182</f>
        <v>0</v>
      </c>
      <c r="G86" s="94">
        <v>2</v>
      </c>
      <c r="H86" s="94">
        <f>'F4'!N184</f>
        <v>0</v>
      </c>
      <c r="I86" s="94">
        <f>'F4'!S184</f>
        <v>0</v>
      </c>
      <c r="J86" s="94">
        <v>3</v>
      </c>
      <c r="K86" s="94">
        <f>'F4'!N186</f>
        <v>0</v>
      </c>
      <c r="L86" s="94">
        <f>'F4'!S186</f>
        <v>0</v>
      </c>
      <c r="M86" s="94">
        <v>4</v>
      </c>
      <c r="N86" s="94">
        <f>'F4'!N188</f>
        <v>0</v>
      </c>
      <c r="O86" s="94">
        <f>'F4'!S188</f>
        <v>0</v>
      </c>
      <c r="P86" s="94">
        <v>5</v>
      </c>
      <c r="Q86" s="94">
        <f>'F4'!N190</f>
        <v>0</v>
      </c>
      <c r="R86" s="94">
        <f>'F4'!S190</f>
        <v>0</v>
      </c>
      <c r="S86" s="94">
        <v>6</v>
      </c>
      <c r="T86" s="94">
        <f>'F4'!N192</f>
        <v>0</v>
      </c>
      <c r="U86" s="94">
        <f>'F4'!S192</f>
        <v>0</v>
      </c>
      <c r="V86" s="94">
        <v>7</v>
      </c>
      <c r="W86" s="94">
        <f>'F4'!N194</f>
        <v>0</v>
      </c>
      <c r="X86" s="94">
        <f>'F4'!S194</f>
        <v>0</v>
      </c>
      <c r="Y86" s="94">
        <v>8</v>
      </c>
      <c r="Z86" s="94">
        <f>'F4'!N196</f>
        <v>0</v>
      </c>
      <c r="AA86" s="94">
        <f>'F4'!S196</f>
        <v>0</v>
      </c>
      <c r="AB86" s="55"/>
      <c r="AC86" s="55"/>
      <c r="AD86" s="55"/>
      <c r="AE86" s="55"/>
      <c r="AF86" s="55"/>
      <c r="AG86" s="55"/>
    </row>
    <row r="88" spans="1:33" ht="24" x14ac:dyDescent="0.15">
      <c r="A88" s="94" t="s">
        <v>11</v>
      </c>
      <c r="B88" s="94" t="s">
        <v>64</v>
      </c>
      <c r="C88" s="94" t="s">
        <v>65</v>
      </c>
      <c r="D88" s="94" t="s">
        <v>372</v>
      </c>
      <c r="E88" s="94" t="s">
        <v>373</v>
      </c>
      <c r="F88" s="94" t="s">
        <v>374</v>
      </c>
      <c r="G88" s="94" t="s">
        <v>375</v>
      </c>
      <c r="H88" s="94" t="s">
        <v>145</v>
      </c>
      <c r="I88" s="94" t="s">
        <v>376</v>
      </c>
    </row>
    <row r="89" spans="1:33" x14ac:dyDescent="0.15">
      <c r="A89" s="95" t="s">
        <v>231</v>
      </c>
      <c r="B89" s="95" t="s">
        <v>97</v>
      </c>
      <c r="C89" s="95" t="s">
        <v>97</v>
      </c>
      <c r="D89" s="95">
        <f>'F4'!N71</f>
        <v>0</v>
      </c>
      <c r="E89" s="95">
        <f>'F4'!AF71</f>
        <v>0</v>
      </c>
      <c r="F89" s="95">
        <f>'F4'!AF73</f>
        <v>0</v>
      </c>
      <c r="G89" s="95">
        <f>'F4'!N73</f>
        <v>0</v>
      </c>
      <c r="H89" s="95">
        <f>'F4'!N75</f>
        <v>0</v>
      </c>
      <c r="I89" s="95">
        <f>'F4'!AF75</f>
        <v>0</v>
      </c>
    </row>
    <row r="100" spans="2:21" x14ac:dyDescent="0.15">
      <c r="B100" s="530" t="s">
        <v>283</v>
      </c>
      <c r="C100" s="530"/>
      <c r="D100" s="530"/>
      <c r="E100" s="55"/>
      <c r="F100" s="55"/>
      <c r="G100" s="111" t="str">
        <f>DataVectors!D20</f>
        <v>ProjectPart_ID</v>
      </c>
      <c r="H100" s="109"/>
      <c r="I100" s="120">
        <f>DataVectors!D21</f>
        <v>1</v>
      </c>
      <c r="J100" s="120" t="str">
        <f>DataVectors!J21</f>
        <v/>
      </c>
      <c r="K100" s="120" t="str">
        <f>DataVectors!P21</f>
        <v/>
      </c>
      <c r="L100" s="120" t="str">
        <f>DataVectors!V21</f>
        <v/>
      </c>
      <c r="M100" s="120" t="str">
        <f>DataVectors!AB21</f>
        <v/>
      </c>
      <c r="N100" s="120" t="str">
        <f>DataVectors!AH21</f>
        <v/>
      </c>
      <c r="O100" s="120" t="str">
        <f>DataVectors!AN21</f>
        <v/>
      </c>
      <c r="P100" s="120" t="str">
        <f>DataVectors!AT21</f>
        <v/>
      </c>
      <c r="Q100" s="120" t="str">
        <f>DataVectors!AZ21</f>
        <v/>
      </c>
      <c r="R100" s="120" t="str">
        <f>DataVectors!BF21</f>
        <v/>
      </c>
      <c r="S100" s="120" t="str">
        <f>DataVectors!BL21</f>
        <v/>
      </c>
      <c r="T100" s="120" t="str">
        <f>DataVectors!BR21</f>
        <v/>
      </c>
      <c r="U100" s="55"/>
    </row>
    <row r="101" spans="2:21" x14ac:dyDescent="0.15">
      <c r="B101" s="530"/>
      <c r="C101" s="530"/>
      <c r="D101" s="530"/>
      <c r="E101" s="55"/>
      <c r="F101" s="55"/>
      <c r="G101" s="111" t="str">
        <f>DataVectors!I20</f>
        <v>ProjectPart_Rate</v>
      </c>
      <c r="H101" s="109"/>
      <c r="I101" s="108">
        <f>DataVectors!I21</f>
        <v>0</v>
      </c>
      <c r="J101" s="108">
        <f>DataVectors!O21</f>
        <v>0</v>
      </c>
      <c r="K101" s="108">
        <f>DataVectors!U21</f>
        <v>0</v>
      </c>
      <c r="L101" s="108">
        <f>DataVectors!AA21</f>
        <v>0</v>
      </c>
      <c r="M101" s="108">
        <f>DataVectors!AG21</f>
        <v>0</v>
      </c>
      <c r="N101" s="108">
        <f>DataVectors!AM21</f>
        <v>0</v>
      </c>
      <c r="O101" s="108">
        <f>DataVectors!AS21</f>
        <v>0</v>
      </c>
      <c r="P101" s="108">
        <f>DataVectors!AY21</f>
        <v>0</v>
      </c>
      <c r="Q101" s="108">
        <f>DataVectors!BE21</f>
        <v>0</v>
      </c>
      <c r="R101" s="108">
        <f>DataVectors!BK21</f>
        <v>0</v>
      </c>
      <c r="S101" s="108">
        <f>DataVectors!BQ21</f>
        <v>0</v>
      </c>
      <c r="T101" s="108">
        <f>DataVectors!BW21</f>
        <v>0</v>
      </c>
      <c r="U101" s="55"/>
    </row>
    <row r="102" spans="2:21" x14ac:dyDescent="0.15">
      <c r="C102" s="55"/>
      <c r="D102" s="55"/>
      <c r="E102" s="55"/>
      <c r="F102" s="111" t="s">
        <v>200</v>
      </c>
      <c r="G102" s="55"/>
      <c r="H102" s="55"/>
      <c r="I102" s="529" t="s">
        <v>259</v>
      </c>
      <c r="J102" s="529"/>
      <c r="K102" s="529"/>
      <c r="L102" s="529"/>
      <c r="M102" s="529"/>
      <c r="N102" s="529"/>
      <c r="O102" s="529"/>
      <c r="P102" s="529"/>
      <c r="Q102" s="529"/>
      <c r="R102" s="529"/>
      <c r="S102" s="529"/>
      <c r="T102" s="529"/>
      <c r="U102" s="55"/>
    </row>
    <row r="103" spans="2:21" x14ac:dyDescent="0.15">
      <c r="B103" s="112" t="s">
        <v>257</v>
      </c>
      <c r="C103" s="113" t="s">
        <v>261</v>
      </c>
      <c r="D103" s="113" t="s">
        <v>262</v>
      </c>
      <c r="E103" s="113" t="s">
        <v>201</v>
      </c>
      <c r="F103" s="113" t="s">
        <v>202</v>
      </c>
      <c r="G103" s="113"/>
      <c r="H103" s="113" t="str">
        <f>DataVectors!A30</f>
        <v>WPNumb</v>
      </c>
      <c r="I103" s="114" t="str">
        <f>"Particip "&amp;I100</f>
        <v>Particip 1</v>
      </c>
      <c r="J103" s="114" t="str">
        <f t="shared" ref="J103:T103" si="3">"Particip "&amp;J100</f>
        <v xml:space="preserve">Particip </v>
      </c>
      <c r="K103" s="114" t="str">
        <f t="shared" si="3"/>
        <v xml:space="preserve">Particip </v>
      </c>
      <c r="L103" s="114" t="str">
        <f t="shared" si="3"/>
        <v xml:space="preserve">Particip </v>
      </c>
      <c r="M103" s="114" t="str">
        <f t="shared" si="3"/>
        <v xml:space="preserve">Particip </v>
      </c>
      <c r="N103" s="114" t="str">
        <f t="shared" si="3"/>
        <v xml:space="preserve">Particip </v>
      </c>
      <c r="O103" s="114" t="str">
        <f t="shared" si="3"/>
        <v xml:space="preserve">Particip </v>
      </c>
      <c r="P103" s="114" t="str">
        <f t="shared" si="3"/>
        <v xml:space="preserve">Particip </v>
      </c>
      <c r="Q103" s="114" t="str">
        <f t="shared" si="3"/>
        <v xml:space="preserve">Particip </v>
      </c>
      <c r="R103" s="114" t="str">
        <f t="shared" si="3"/>
        <v xml:space="preserve">Particip </v>
      </c>
      <c r="S103" s="114" t="str">
        <f t="shared" si="3"/>
        <v xml:space="preserve">Particip </v>
      </c>
      <c r="T103" s="114" t="str">
        <f t="shared" si="3"/>
        <v xml:space="preserve">Particip </v>
      </c>
      <c r="U103" s="113" t="s">
        <v>203</v>
      </c>
    </row>
    <row r="104" spans="2:21" x14ac:dyDescent="0.15">
      <c r="B104" s="115">
        <v>1</v>
      </c>
      <c r="C104" s="95">
        <f>F18</f>
        <v>0</v>
      </c>
      <c r="D104" s="95">
        <f>G18</f>
        <v>0</v>
      </c>
      <c r="E104" s="118">
        <f t="shared" ref="E104:E115" si="4">D104-C104</f>
        <v>0</v>
      </c>
      <c r="F104" s="117">
        <f>SUMPRODUCT(I$101:T$101,DataVectors!B31:M31)+E70</f>
        <v>0</v>
      </c>
      <c r="G104" s="118" t="b">
        <f t="shared" ref="G104:G116" si="5">F104=U104</f>
        <v>1</v>
      </c>
      <c r="H104" s="118">
        <f>DataVectors!A31</f>
        <v>1</v>
      </c>
      <c r="I104" s="118">
        <f>DataVectors!B31*DataVectors!I$101</f>
        <v>0</v>
      </c>
      <c r="J104" s="118">
        <f>DataVectors!C31*DataVectors!J$101</f>
        <v>0</v>
      </c>
      <c r="K104" s="118">
        <f>DataVectors!D31*DataVectors!K$101</f>
        <v>0</v>
      </c>
      <c r="L104" s="118">
        <f>DataVectors!E31*DataVectors!L$101</f>
        <v>0</v>
      </c>
      <c r="M104" s="118">
        <f>DataVectors!F31*DataVectors!M$101</f>
        <v>0</v>
      </c>
      <c r="N104" s="118">
        <f>DataVectors!G31*DataVectors!N$101</f>
        <v>0</v>
      </c>
      <c r="O104" s="118">
        <f>DataVectors!H31*DataVectors!O$101</f>
        <v>0</v>
      </c>
      <c r="P104" s="118">
        <f>DataVectors!I31*DataVectors!P$101</f>
        <v>0</v>
      </c>
      <c r="Q104" s="118">
        <f>DataVectors!J31*DataVectors!Q$101</f>
        <v>0</v>
      </c>
      <c r="R104" s="118">
        <f>DataVectors!K31*DataVectors!R$101</f>
        <v>0</v>
      </c>
      <c r="S104" s="118">
        <f>DataVectors!L31*DataVectors!S$101</f>
        <v>0</v>
      </c>
      <c r="T104" s="118">
        <f>DataVectors!M31*DataVectors!T$101</f>
        <v>0</v>
      </c>
      <c r="U104" s="118">
        <f t="shared" ref="U104:U115" si="6">SUM(I104:T104)</f>
        <v>0</v>
      </c>
    </row>
    <row r="105" spans="2:21" x14ac:dyDescent="0.15">
      <c r="B105" s="115">
        <v>2</v>
      </c>
      <c r="C105" s="95">
        <f>J18</f>
        <v>0</v>
      </c>
      <c r="D105" s="95">
        <f>K18</f>
        <v>0</v>
      </c>
      <c r="E105" s="118">
        <f t="shared" si="4"/>
        <v>0</v>
      </c>
      <c r="F105" s="117">
        <f>SUMPRODUCT(I$101:T$101,DataVectors!B32:M32)+G70</f>
        <v>0</v>
      </c>
      <c r="G105" s="118" t="b">
        <f t="shared" si="5"/>
        <v>1</v>
      </c>
      <c r="H105" s="118" t="str">
        <f>DataVectors!A32</f>
        <v/>
      </c>
      <c r="I105" s="118">
        <f>DataVectors!B32*DataVectors!I$101</f>
        <v>0</v>
      </c>
      <c r="J105" s="118">
        <f>DataVectors!C32*DataVectors!J$101</f>
        <v>0</v>
      </c>
      <c r="K105" s="118">
        <f>DataVectors!D32*DataVectors!K$101</f>
        <v>0</v>
      </c>
      <c r="L105" s="118">
        <f>DataVectors!E32*DataVectors!L$101</f>
        <v>0</v>
      </c>
      <c r="M105" s="118">
        <f>DataVectors!F32*DataVectors!M$101</f>
        <v>0</v>
      </c>
      <c r="N105" s="118">
        <f>DataVectors!G32*DataVectors!N$101</f>
        <v>0</v>
      </c>
      <c r="O105" s="118">
        <f>DataVectors!H32*DataVectors!O$101</f>
        <v>0</v>
      </c>
      <c r="P105" s="118">
        <f>DataVectors!I32*DataVectors!P$101</f>
        <v>0</v>
      </c>
      <c r="Q105" s="118">
        <f>DataVectors!J32*DataVectors!Q$101</f>
        <v>0</v>
      </c>
      <c r="R105" s="118">
        <f>DataVectors!K32*DataVectors!R$101</f>
        <v>0</v>
      </c>
      <c r="S105" s="118">
        <f>DataVectors!L32*DataVectors!S$101</f>
        <v>0</v>
      </c>
      <c r="T105" s="118">
        <f>DataVectors!M32*DataVectors!T$101</f>
        <v>0</v>
      </c>
      <c r="U105" s="118">
        <f t="shared" si="6"/>
        <v>0</v>
      </c>
    </row>
    <row r="106" spans="2:21" x14ac:dyDescent="0.15">
      <c r="B106" s="115">
        <v>3</v>
      </c>
      <c r="C106" s="95">
        <f>N18</f>
        <v>0</v>
      </c>
      <c r="D106" s="95">
        <f>O18</f>
        <v>0</v>
      </c>
      <c r="E106" s="118">
        <f t="shared" si="4"/>
        <v>0</v>
      </c>
      <c r="F106" s="117">
        <f>SUMPRODUCT(I$101:T$101,DataVectors!B33:M33)+I70</f>
        <v>0</v>
      </c>
      <c r="G106" s="118" t="b">
        <f t="shared" si="5"/>
        <v>1</v>
      </c>
      <c r="H106" s="118" t="str">
        <f>DataVectors!A33</f>
        <v/>
      </c>
      <c r="I106" s="118">
        <f>DataVectors!B33*DataVectors!I$101</f>
        <v>0</v>
      </c>
      <c r="J106" s="118">
        <f>DataVectors!C33*DataVectors!J$101</f>
        <v>0</v>
      </c>
      <c r="K106" s="118">
        <f>DataVectors!D33*DataVectors!K$101</f>
        <v>0</v>
      </c>
      <c r="L106" s="118">
        <f>DataVectors!E33*DataVectors!L$101</f>
        <v>0</v>
      </c>
      <c r="M106" s="118">
        <f>DataVectors!F33*DataVectors!M$101</f>
        <v>0</v>
      </c>
      <c r="N106" s="118">
        <f>DataVectors!G33*DataVectors!N$101</f>
        <v>0</v>
      </c>
      <c r="O106" s="118">
        <f>DataVectors!H33*DataVectors!O$101</f>
        <v>0</v>
      </c>
      <c r="P106" s="118">
        <f>DataVectors!I33*DataVectors!P$101</f>
        <v>0</v>
      </c>
      <c r="Q106" s="118">
        <f>DataVectors!J33*DataVectors!Q$101</f>
        <v>0</v>
      </c>
      <c r="R106" s="118">
        <f>DataVectors!K33*DataVectors!R$101</f>
        <v>0</v>
      </c>
      <c r="S106" s="118">
        <f>DataVectors!L33*DataVectors!S$101</f>
        <v>0</v>
      </c>
      <c r="T106" s="118">
        <f>DataVectors!M33*DataVectors!T$101</f>
        <v>0</v>
      </c>
      <c r="U106" s="118">
        <f t="shared" si="6"/>
        <v>0</v>
      </c>
    </row>
    <row r="107" spans="2:21" x14ac:dyDescent="0.15">
      <c r="B107" s="115">
        <v>4</v>
      </c>
      <c r="C107" s="95">
        <f>R18</f>
        <v>0</v>
      </c>
      <c r="D107" s="95">
        <f>S18</f>
        <v>0</v>
      </c>
      <c r="E107" s="118">
        <f t="shared" si="4"/>
        <v>0</v>
      </c>
      <c r="F107" s="117">
        <f>SUMPRODUCT(I$101:T$101,DataVectors!B34:M34)+K70</f>
        <v>0</v>
      </c>
      <c r="G107" s="118" t="b">
        <f t="shared" si="5"/>
        <v>1</v>
      </c>
      <c r="H107" s="118" t="str">
        <f>DataVectors!A34</f>
        <v/>
      </c>
      <c r="I107" s="118">
        <f>DataVectors!B34*DataVectors!I$101</f>
        <v>0</v>
      </c>
      <c r="J107" s="118">
        <f>DataVectors!C34*DataVectors!J$101</f>
        <v>0</v>
      </c>
      <c r="K107" s="118">
        <f>DataVectors!D34*DataVectors!K$101</f>
        <v>0</v>
      </c>
      <c r="L107" s="118">
        <f>DataVectors!E34*DataVectors!L$101</f>
        <v>0</v>
      </c>
      <c r="M107" s="118">
        <f>DataVectors!F34*DataVectors!M$101</f>
        <v>0</v>
      </c>
      <c r="N107" s="118">
        <f>DataVectors!G34*DataVectors!N$101</f>
        <v>0</v>
      </c>
      <c r="O107" s="118">
        <f>DataVectors!H34*DataVectors!O$101</f>
        <v>0</v>
      </c>
      <c r="P107" s="118">
        <f>DataVectors!I34*DataVectors!P$101</f>
        <v>0</v>
      </c>
      <c r="Q107" s="118">
        <f>DataVectors!J34*DataVectors!Q$101</f>
        <v>0</v>
      </c>
      <c r="R107" s="118">
        <f>DataVectors!K34*DataVectors!R$101</f>
        <v>0</v>
      </c>
      <c r="S107" s="118">
        <f>DataVectors!L34*DataVectors!S$101</f>
        <v>0</v>
      </c>
      <c r="T107" s="118">
        <f>DataVectors!M34*DataVectors!T$101</f>
        <v>0</v>
      </c>
      <c r="U107" s="118">
        <f t="shared" si="6"/>
        <v>0</v>
      </c>
    </row>
    <row r="108" spans="2:21" x14ac:dyDescent="0.15">
      <c r="B108" s="115">
        <v>5</v>
      </c>
      <c r="C108" s="95">
        <f>V18</f>
        <v>0</v>
      </c>
      <c r="D108" s="95">
        <f>W18</f>
        <v>0</v>
      </c>
      <c r="E108" s="118">
        <f t="shared" si="4"/>
        <v>0</v>
      </c>
      <c r="F108" s="117">
        <f>SUMPRODUCT(I$101:T$101,DataVectors!B35:M35)+M70</f>
        <v>0</v>
      </c>
      <c r="G108" s="118" t="b">
        <f t="shared" si="5"/>
        <v>1</v>
      </c>
      <c r="H108" s="118" t="str">
        <f>DataVectors!A35</f>
        <v/>
      </c>
      <c r="I108" s="118">
        <f>DataVectors!B35*DataVectors!I$101</f>
        <v>0</v>
      </c>
      <c r="J108" s="118">
        <f>DataVectors!C35*DataVectors!J$101</f>
        <v>0</v>
      </c>
      <c r="K108" s="118">
        <f>DataVectors!D35*DataVectors!K$101</f>
        <v>0</v>
      </c>
      <c r="L108" s="118">
        <f>DataVectors!E35*DataVectors!L$101</f>
        <v>0</v>
      </c>
      <c r="M108" s="118">
        <f>DataVectors!F35*DataVectors!M$101</f>
        <v>0</v>
      </c>
      <c r="N108" s="118">
        <f>DataVectors!G35*DataVectors!N$101</f>
        <v>0</v>
      </c>
      <c r="O108" s="118">
        <f>DataVectors!H35*DataVectors!O$101</f>
        <v>0</v>
      </c>
      <c r="P108" s="118">
        <f>DataVectors!I35*DataVectors!P$101</f>
        <v>0</v>
      </c>
      <c r="Q108" s="118">
        <f>DataVectors!J35*DataVectors!Q$101</f>
        <v>0</v>
      </c>
      <c r="R108" s="118">
        <f>DataVectors!K35*DataVectors!R$101</f>
        <v>0</v>
      </c>
      <c r="S108" s="118">
        <f>DataVectors!L35*DataVectors!S$101</f>
        <v>0</v>
      </c>
      <c r="T108" s="118">
        <f>DataVectors!M35*DataVectors!T$101</f>
        <v>0</v>
      </c>
      <c r="U108" s="118">
        <f t="shared" si="6"/>
        <v>0</v>
      </c>
    </row>
    <row r="109" spans="2:21" x14ac:dyDescent="0.15">
      <c r="B109" s="115">
        <v>6</v>
      </c>
      <c r="C109" s="119">
        <f>Z18</f>
        <v>0</v>
      </c>
      <c r="D109" s="119">
        <f>AA18</f>
        <v>0</v>
      </c>
      <c r="E109" s="118">
        <f t="shared" si="4"/>
        <v>0</v>
      </c>
      <c r="F109" s="117">
        <f>SUMPRODUCT(I$101:T$101,DataVectors!B36:M36)+O70</f>
        <v>0</v>
      </c>
      <c r="G109" s="118" t="b">
        <f t="shared" si="5"/>
        <v>1</v>
      </c>
      <c r="H109" s="118" t="str">
        <f>DataVectors!A36</f>
        <v/>
      </c>
      <c r="I109" s="118">
        <f>DataVectors!B36*DataVectors!I$101</f>
        <v>0</v>
      </c>
      <c r="J109" s="118">
        <f>DataVectors!C36*DataVectors!J$101</f>
        <v>0</v>
      </c>
      <c r="K109" s="118">
        <f>DataVectors!D36*DataVectors!K$101</f>
        <v>0</v>
      </c>
      <c r="L109" s="118">
        <f>DataVectors!E36*DataVectors!L$101</f>
        <v>0</v>
      </c>
      <c r="M109" s="118">
        <f>DataVectors!F36*DataVectors!M$101</f>
        <v>0</v>
      </c>
      <c r="N109" s="118">
        <f>DataVectors!G36*DataVectors!N$101</f>
        <v>0</v>
      </c>
      <c r="O109" s="118">
        <f>DataVectors!H36*DataVectors!O$101</f>
        <v>0</v>
      </c>
      <c r="P109" s="118">
        <f>DataVectors!I36*DataVectors!P$101</f>
        <v>0</v>
      </c>
      <c r="Q109" s="118">
        <f>DataVectors!J36*DataVectors!Q$101</f>
        <v>0</v>
      </c>
      <c r="R109" s="118">
        <f>DataVectors!K36*DataVectors!R$101</f>
        <v>0</v>
      </c>
      <c r="S109" s="118">
        <f>DataVectors!L36*DataVectors!S$101</f>
        <v>0</v>
      </c>
      <c r="T109" s="118">
        <f>DataVectors!M36*DataVectors!T$101</f>
        <v>0</v>
      </c>
      <c r="U109" s="118">
        <f t="shared" si="6"/>
        <v>0</v>
      </c>
    </row>
    <row r="110" spans="2:21" x14ac:dyDescent="0.15">
      <c r="B110" s="115">
        <v>7</v>
      </c>
      <c r="C110" s="119">
        <f>AD18</f>
        <v>0</v>
      </c>
      <c r="D110" s="119">
        <f>AE18</f>
        <v>0</v>
      </c>
      <c r="E110" s="118">
        <f t="shared" si="4"/>
        <v>0</v>
      </c>
      <c r="F110" s="117">
        <f>SUMPRODUCT(I$101:T$101,DataVectors!B37:M37)+Q70</f>
        <v>0</v>
      </c>
      <c r="G110" s="118" t="b">
        <f t="shared" si="5"/>
        <v>1</v>
      </c>
      <c r="H110" s="118" t="str">
        <f>DataVectors!A37</f>
        <v/>
      </c>
      <c r="I110" s="118">
        <f>DataVectors!B37*DataVectors!I$101</f>
        <v>0</v>
      </c>
      <c r="J110" s="118">
        <f>DataVectors!C37*DataVectors!J$101</f>
        <v>0</v>
      </c>
      <c r="K110" s="118">
        <f>DataVectors!D37*DataVectors!K$101</f>
        <v>0</v>
      </c>
      <c r="L110" s="118">
        <f>DataVectors!E37*DataVectors!L$101</f>
        <v>0</v>
      </c>
      <c r="M110" s="118">
        <f>DataVectors!F37*DataVectors!M$101</f>
        <v>0</v>
      </c>
      <c r="N110" s="118">
        <f>DataVectors!G37*DataVectors!N$101</f>
        <v>0</v>
      </c>
      <c r="O110" s="118">
        <f>DataVectors!H37*DataVectors!O$101</f>
        <v>0</v>
      </c>
      <c r="P110" s="118">
        <f>DataVectors!I37*DataVectors!P$101</f>
        <v>0</v>
      </c>
      <c r="Q110" s="118">
        <f>DataVectors!J37*DataVectors!Q$101</f>
        <v>0</v>
      </c>
      <c r="R110" s="118">
        <f>DataVectors!K37*DataVectors!R$101</f>
        <v>0</v>
      </c>
      <c r="S110" s="118">
        <f>DataVectors!L37*DataVectors!S$101</f>
        <v>0</v>
      </c>
      <c r="T110" s="118">
        <f>DataVectors!M37*DataVectors!T$101</f>
        <v>0</v>
      </c>
      <c r="U110" s="118">
        <f t="shared" si="6"/>
        <v>0</v>
      </c>
    </row>
    <row r="111" spans="2:21" x14ac:dyDescent="0.15">
      <c r="B111" s="115">
        <v>8</v>
      </c>
      <c r="C111" s="119">
        <f>AH18</f>
        <v>0</v>
      </c>
      <c r="D111" s="119">
        <f>AI18</f>
        <v>0</v>
      </c>
      <c r="E111" s="118">
        <f t="shared" si="4"/>
        <v>0</v>
      </c>
      <c r="F111" s="117">
        <f>SUMPRODUCT(I$101:T$101,DataVectors!B38:M38)+S70</f>
        <v>0</v>
      </c>
      <c r="G111" s="118" t="b">
        <f t="shared" si="5"/>
        <v>1</v>
      </c>
      <c r="H111" s="118" t="str">
        <f>DataVectors!A38</f>
        <v/>
      </c>
      <c r="I111" s="118">
        <f>DataVectors!B38*DataVectors!I$101</f>
        <v>0</v>
      </c>
      <c r="J111" s="118">
        <f>DataVectors!C38*DataVectors!J$101</f>
        <v>0</v>
      </c>
      <c r="K111" s="118">
        <f>DataVectors!D38*DataVectors!K$101</f>
        <v>0</v>
      </c>
      <c r="L111" s="118">
        <f>DataVectors!E38*DataVectors!L$101</f>
        <v>0</v>
      </c>
      <c r="M111" s="118">
        <f>DataVectors!F38*DataVectors!M$101</f>
        <v>0</v>
      </c>
      <c r="N111" s="118">
        <f>DataVectors!G38*DataVectors!N$101</f>
        <v>0</v>
      </c>
      <c r="O111" s="118">
        <f>DataVectors!H38*DataVectors!O$101</f>
        <v>0</v>
      </c>
      <c r="P111" s="118">
        <f>DataVectors!I38*DataVectors!P$101</f>
        <v>0</v>
      </c>
      <c r="Q111" s="118">
        <f>DataVectors!J38*DataVectors!Q$101</f>
        <v>0</v>
      </c>
      <c r="R111" s="118">
        <f>DataVectors!K38*DataVectors!R$101</f>
        <v>0</v>
      </c>
      <c r="S111" s="118">
        <f>DataVectors!L38*DataVectors!S$101</f>
        <v>0</v>
      </c>
      <c r="T111" s="118">
        <f>DataVectors!M38*DataVectors!T$101</f>
        <v>0</v>
      </c>
      <c r="U111" s="118">
        <f t="shared" si="6"/>
        <v>0</v>
      </c>
    </row>
    <row r="112" spans="2:21" x14ac:dyDescent="0.15">
      <c r="B112" s="115">
        <v>9</v>
      </c>
      <c r="C112" s="119">
        <f>AL18</f>
        <v>0</v>
      </c>
      <c r="D112" s="119">
        <f>AM18</f>
        <v>0</v>
      </c>
      <c r="E112" s="118">
        <f t="shared" si="4"/>
        <v>0</v>
      </c>
      <c r="F112" s="117">
        <f>SUMPRODUCT(I$101:T$101,DataVectors!B39:M39)+U70</f>
        <v>0</v>
      </c>
      <c r="G112" s="118" t="b">
        <f t="shared" si="5"/>
        <v>1</v>
      </c>
      <c r="H112" s="118" t="str">
        <f>DataVectors!A39</f>
        <v/>
      </c>
      <c r="I112" s="118">
        <f>DataVectors!B39*DataVectors!I$101</f>
        <v>0</v>
      </c>
      <c r="J112" s="118">
        <f>DataVectors!C39*DataVectors!J$101</f>
        <v>0</v>
      </c>
      <c r="K112" s="118">
        <f>DataVectors!D39*DataVectors!K$101</f>
        <v>0</v>
      </c>
      <c r="L112" s="118">
        <f>DataVectors!E39*DataVectors!L$101</f>
        <v>0</v>
      </c>
      <c r="M112" s="118">
        <f>DataVectors!F39*DataVectors!M$101</f>
        <v>0</v>
      </c>
      <c r="N112" s="118">
        <f>DataVectors!G39*DataVectors!N$101</f>
        <v>0</v>
      </c>
      <c r="O112" s="118">
        <f>DataVectors!H39*DataVectors!O$101</f>
        <v>0</v>
      </c>
      <c r="P112" s="118">
        <f>DataVectors!I39*DataVectors!P$101</f>
        <v>0</v>
      </c>
      <c r="Q112" s="118">
        <f>DataVectors!J39*DataVectors!Q$101</f>
        <v>0</v>
      </c>
      <c r="R112" s="118">
        <f>DataVectors!K39*DataVectors!R$101</f>
        <v>0</v>
      </c>
      <c r="S112" s="118">
        <f>DataVectors!L39*DataVectors!S$101</f>
        <v>0</v>
      </c>
      <c r="T112" s="118">
        <f>DataVectors!M39*DataVectors!T$101</f>
        <v>0</v>
      </c>
      <c r="U112" s="118">
        <f t="shared" si="6"/>
        <v>0</v>
      </c>
    </row>
    <row r="113" spans="2:21" x14ac:dyDescent="0.15">
      <c r="B113" s="115">
        <v>10</v>
      </c>
      <c r="C113" s="119">
        <f>AP18</f>
        <v>0</v>
      </c>
      <c r="D113" s="119">
        <f>AQ18</f>
        <v>0</v>
      </c>
      <c r="E113" s="118">
        <f t="shared" si="4"/>
        <v>0</v>
      </c>
      <c r="F113" s="117">
        <f>SUMPRODUCT(I$101:T$101,DataVectors!B40:M40)+W70</f>
        <v>0</v>
      </c>
      <c r="G113" s="118" t="b">
        <f t="shared" si="5"/>
        <v>1</v>
      </c>
      <c r="H113" s="118" t="str">
        <f>DataVectors!A40</f>
        <v/>
      </c>
      <c r="I113" s="118">
        <f>DataVectors!B40*DataVectors!I$101</f>
        <v>0</v>
      </c>
      <c r="J113" s="118">
        <f>DataVectors!C40*DataVectors!J$101</f>
        <v>0</v>
      </c>
      <c r="K113" s="118">
        <f>DataVectors!D40*DataVectors!K$101</f>
        <v>0</v>
      </c>
      <c r="L113" s="118">
        <f>DataVectors!E40*DataVectors!L$101</f>
        <v>0</v>
      </c>
      <c r="M113" s="118">
        <f>DataVectors!F40*DataVectors!M$101</f>
        <v>0</v>
      </c>
      <c r="N113" s="118">
        <f>DataVectors!G40*DataVectors!N$101</f>
        <v>0</v>
      </c>
      <c r="O113" s="118">
        <f>DataVectors!H40*DataVectors!O$101</f>
        <v>0</v>
      </c>
      <c r="P113" s="118">
        <f>DataVectors!I40*DataVectors!P$101</f>
        <v>0</v>
      </c>
      <c r="Q113" s="118">
        <f>DataVectors!J40*DataVectors!Q$101</f>
        <v>0</v>
      </c>
      <c r="R113" s="118">
        <f>DataVectors!K40*DataVectors!R$101</f>
        <v>0</v>
      </c>
      <c r="S113" s="118">
        <f>DataVectors!L40*DataVectors!S$101</f>
        <v>0</v>
      </c>
      <c r="T113" s="118">
        <f>DataVectors!M40*DataVectors!T$101</f>
        <v>0</v>
      </c>
      <c r="U113" s="118">
        <f t="shared" si="6"/>
        <v>0</v>
      </c>
    </row>
    <row r="114" spans="2:21" x14ac:dyDescent="0.15">
      <c r="B114" s="115">
        <v>11</v>
      </c>
      <c r="C114" s="119">
        <f>AT18</f>
        <v>0</v>
      </c>
      <c r="D114" s="119">
        <f>AU18</f>
        <v>0</v>
      </c>
      <c r="E114" s="118">
        <f t="shared" si="4"/>
        <v>0</v>
      </c>
      <c r="F114" s="117">
        <f>SUMPRODUCT(I$101:T$101,DataVectors!B41:M41)+Y70</f>
        <v>0</v>
      </c>
      <c r="G114" s="118" t="b">
        <f t="shared" si="5"/>
        <v>1</v>
      </c>
      <c r="H114" s="118" t="str">
        <f>DataVectors!A41</f>
        <v/>
      </c>
      <c r="I114" s="118">
        <f>DataVectors!B41*DataVectors!I$101</f>
        <v>0</v>
      </c>
      <c r="J114" s="118">
        <f>DataVectors!C41*DataVectors!J$101</f>
        <v>0</v>
      </c>
      <c r="K114" s="118">
        <f>DataVectors!D41*DataVectors!K$101</f>
        <v>0</v>
      </c>
      <c r="L114" s="118">
        <f>DataVectors!E41*DataVectors!L$101</f>
        <v>0</v>
      </c>
      <c r="M114" s="118">
        <f>DataVectors!F41*DataVectors!M$101</f>
        <v>0</v>
      </c>
      <c r="N114" s="118">
        <f>DataVectors!G41*DataVectors!N$101</f>
        <v>0</v>
      </c>
      <c r="O114" s="118">
        <f>DataVectors!H41*DataVectors!O$101</f>
        <v>0</v>
      </c>
      <c r="P114" s="118">
        <f>DataVectors!I41*DataVectors!P$101</f>
        <v>0</v>
      </c>
      <c r="Q114" s="118">
        <f>DataVectors!J41*DataVectors!Q$101</f>
        <v>0</v>
      </c>
      <c r="R114" s="118">
        <f>DataVectors!K41*DataVectors!R$101</f>
        <v>0</v>
      </c>
      <c r="S114" s="118">
        <f>DataVectors!L41*DataVectors!S$101</f>
        <v>0</v>
      </c>
      <c r="T114" s="118">
        <f>DataVectors!M41*DataVectors!T$101</f>
        <v>0</v>
      </c>
      <c r="U114" s="118">
        <f t="shared" si="6"/>
        <v>0</v>
      </c>
    </row>
    <row r="115" spans="2:21" x14ac:dyDescent="0.15">
      <c r="B115" s="115">
        <v>12</v>
      </c>
      <c r="C115" s="119">
        <f>AX18</f>
        <v>0</v>
      </c>
      <c r="D115" s="119">
        <f>AY18</f>
        <v>0</v>
      </c>
      <c r="E115" s="118">
        <f t="shared" si="4"/>
        <v>0</v>
      </c>
      <c r="F115" s="117">
        <f>SUMPRODUCT(I$101:T$101,DataVectors!B42:M42)+AA70</f>
        <v>0</v>
      </c>
      <c r="G115" s="118" t="b">
        <f t="shared" si="5"/>
        <v>1</v>
      </c>
      <c r="H115" s="118" t="str">
        <f>DataVectors!A42</f>
        <v/>
      </c>
      <c r="I115" s="118">
        <f>DataVectors!B42*DataVectors!I$101</f>
        <v>0</v>
      </c>
      <c r="J115" s="118">
        <f>DataVectors!C42*DataVectors!J$101</f>
        <v>0</v>
      </c>
      <c r="K115" s="118">
        <f>DataVectors!D42*DataVectors!K$101</f>
        <v>0</v>
      </c>
      <c r="L115" s="118">
        <f>DataVectors!E42*DataVectors!L$101</f>
        <v>0</v>
      </c>
      <c r="M115" s="118">
        <f>DataVectors!F42*DataVectors!M$101</f>
        <v>0</v>
      </c>
      <c r="N115" s="118">
        <f>DataVectors!G42*DataVectors!N$101</f>
        <v>0</v>
      </c>
      <c r="O115" s="118">
        <f>DataVectors!H42*DataVectors!O$101</f>
        <v>0</v>
      </c>
      <c r="P115" s="118">
        <f>DataVectors!I42*DataVectors!P$101</f>
        <v>0</v>
      </c>
      <c r="Q115" s="118">
        <f>DataVectors!J42*DataVectors!Q$101</f>
        <v>0</v>
      </c>
      <c r="R115" s="118">
        <f>DataVectors!K42*DataVectors!R$101</f>
        <v>0</v>
      </c>
      <c r="S115" s="118">
        <f>DataVectors!L42*DataVectors!S$101</f>
        <v>0</v>
      </c>
      <c r="T115" s="118">
        <f>DataVectors!M42*DataVectors!T$101</f>
        <v>0</v>
      </c>
      <c r="U115" s="118">
        <f t="shared" si="6"/>
        <v>0</v>
      </c>
    </row>
    <row r="116" spans="2:21" x14ac:dyDescent="0.15">
      <c r="C116" s="55"/>
      <c r="D116" s="55"/>
      <c r="E116" s="55"/>
      <c r="F116" s="48">
        <f>SUM(F104:F115)</f>
        <v>0</v>
      </c>
      <c r="G116" s="48" t="b">
        <f t="shared" si="5"/>
        <v>1</v>
      </c>
      <c r="H116" s="48" t="s">
        <v>3</v>
      </c>
      <c r="I116" s="48">
        <f t="shared" ref="I116:U116" si="7">SUM(I104:I115)</f>
        <v>0</v>
      </c>
      <c r="J116" s="48">
        <f t="shared" si="7"/>
        <v>0</v>
      </c>
      <c r="K116" s="48">
        <f t="shared" si="7"/>
        <v>0</v>
      </c>
      <c r="L116" s="48">
        <f t="shared" si="7"/>
        <v>0</v>
      </c>
      <c r="M116" s="48">
        <f t="shared" si="7"/>
        <v>0</v>
      </c>
      <c r="N116" s="48">
        <f t="shared" si="7"/>
        <v>0</v>
      </c>
      <c r="O116" s="48">
        <f t="shared" si="7"/>
        <v>0</v>
      </c>
      <c r="P116" s="48">
        <f t="shared" si="7"/>
        <v>0</v>
      </c>
      <c r="Q116" s="48">
        <f t="shared" si="7"/>
        <v>0</v>
      </c>
      <c r="R116" s="48">
        <f t="shared" si="7"/>
        <v>0</v>
      </c>
      <c r="S116" s="48">
        <f t="shared" si="7"/>
        <v>0</v>
      </c>
      <c r="T116" s="48">
        <f t="shared" si="7"/>
        <v>0</v>
      </c>
      <c r="U116" s="48">
        <f t="shared" si="7"/>
        <v>0</v>
      </c>
    </row>
    <row r="122" spans="2:21" ht="14" customHeight="1" x14ac:dyDescent="0.15">
      <c r="B122" s="530" t="s">
        <v>260</v>
      </c>
      <c r="C122" s="530"/>
      <c r="D122" s="530"/>
      <c r="E122" s="55"/>
      <c r="F122" s="55"/>
      <c r="G122" s="55"/>
      <c r="H122" s="107"/>
      <c r="I122" s="55"/>
      <c r="J122" s="113" t="s">
        <v>204</v>
      </c>
      <c r="K122" s="96">
        <f>J64</f>
        <v>0</v>
      </c>
      <c r="L122" s="116" t="s">
        <v>205</v>
      </c>
      <c r="M122" s="131">
        <f>MONTH(K122)</f>
        <v>1</v>
      </c>
      <c r="N122" s="55"/>
      <c r="O122" s="55"/>
      <c r="P122" s="55"/>
      <c r="Q122" s="55"/>
      <c r="R122" s="55"/>
      <c r="S122" s="55"/>
    </row>
    <row r="123" spans="2:21" x14ac:dyDescent="0.15">
      <c r="B123" s="530"/>
      <c r="C123" s="530"/>
      <c r="D123" s="530"/>
      <c r="E123" s="55"/>
      <c r="F123" s="55"/>
      <c r="G123" s="55"/>
      <c r="H123" s="107"/>
      <c r="I123" s="55"/>
      <c r="J123" s="113" t="s">
        <v>206</v>
      </c>
      <c r="K123" s="96">
        <f>K64</f>
        <v>0</v>
      </c>
      <c r="L123" s="116" t="s">
        <v>207</v>
      </c>
      <c r="M123" s="118">
        <f>MONTH(K123)</f>
        <v>1</v>
      </c>
      <c r="N123" s="55"/>
      <c r="O123" s="55"/>
      <c r="P123" s="55"/>
      <c r="Q123" s="55"/>
      <c r="R123" s="55"/>
      <c r="S123" s="55"/>
    </row>
    <row r="124" spans="2:21" x14ac:dyDescent="0.15">
      <c r="B124" s="530"/>
      <c r="C124" s="530"/>
      <c r="D124" s="530"/>
      <c r="E124" s="55"/>
      <c r="F124" s="55"/>
      <c r="G124" s="55"/>
      <c r="H124" s="55"/>
      <c r="I124" s="55"/>
      <c r="J124" s="113" t="s">
        <v>208</v>
      </c>
      <c r="K124" s="116"/>
      <c r="L124" s="116"/>
      <c r="M124" s="118">
        <f>13-M122</f>
        <v>12</v>
      </c>
      <c r="N124" s="55"/>
      <c r="O124" s="55"/>
      <c r="P124" s="55"/>
      <c r="Q124" s="55"/>
      <c r="R124" s="55"/>
      <c r="S124" s="55"/>
    </row>
    <row r="125" spans="2:21" x14ac:dyDescent="0.15">
      <c r="C125" s="55"/>
      <c r="D125" s="55"/>
      <c r="E125" s="55" t="s">
        <v>209</v>
      </c>
      <c r="F125" s="55"/>
      <c r="G125" s="55"/>
      <c r="H125" s="55"/>
      <c r="I125" s="55"/>
      <c r="J125" s="113" t="s">
        <v>210</v>
      </c>
      <c r="K125" s="131">
        <f>M122</f>
        <v>1</v>
      </c>
      <c r="L125" s="131">
        <v>13</v>
      </c>
      <c r="M125" s="131">
        <f t="shared" ref="M125:Q126" si="8">L125+12</f>
        <v>25</v>
      </c>
      <c r="N125" s="131">
        <f t="shared" si="8"/>
        <v>37</v>
      </c>
      <c r="O125" s="131">
        <f t="shared" si="8"/>
        <v>49</v>
      </c>
      <c r="P125" s="131">
        <f t="shared" si="8"/>
        <v>61</v>
      </c>
      <c r="Q125" s="131">
        <f t="shared" si="8"/>
        <v>73</v>
      </c>
      <c r="R125" s="55"/>
      <c r="S125" s="55"/>
    </row>
    <row r="126" spans="2:21" x14ac:dyDescent="0.15">
      <c r="C126" s="55"/>
      <c r="D126" s="55"/>
      <c r="E126" s="55"/>
      <c r="F126" s="55"/>
      <c r="G126" s="55"/>
      <c r="H126" s="55"/>
      <c r="I126" s="55"/>
      <c r="J126" s="113" t="s">
        <v>211</v>
      </c>
      <c r="K126" s="131">
        <v>12</v>
      </c>
      <c r="L126" s="131">
        <f>K126+12</f>
        <v>24</v>
      </c>
      <c r="M126" s="131">
        <f t="shared" si="8"/>
        <v>36</v>
      </c>
      <c r="N126" s="131">
        <f t="shared" si="8"/>
        <v>48</v>
      </c>
      <c r="O126" s="131">
        <f t="shared" si="8"/>
        <v>60</v>
      </c>
      <c r="P126" s="131">
        <f t="shared" si="8"/>
        <v>72</v>
      </c>
      <c r="Q126" s="131">
        <f t="shared" si="8"/>
        <v>84</v>
      </c>
      <c r="R126" s="55"/>
      <c r="S126" s="55"/>
    </row>
    <row r="127" spans="2:21" x14ac:dyDescent="0.15">
      <c r="C127" s="55"/>
      <c r="D127" s="55"/>
      <c r="E127" s="55"/>
      <c r="F127" s="55"/>
      <c r="G127" s="55"/>
      <c r="H127" s="55"/>
      <c r="I127" s="55"/>
      <c r="J127" s="113" t="s">
        <v>212</v>
      </c>
      <c r="K127" s="132">
        <v>1</v>
      </c>
      <c r="L127" s="132">
        <v>2</v>
      </c>
      <c r="M127" s="132">
        <v>3</v>
      </c>
      <c r="N127" s="132">
        <v>4</v>
      </c>
      <c r="O127" s="132">
        <v>5</v>
      </c>
      <c r="P127" s="132">
        <v>6</v>
      </c>
      <c r="Q127" s="132">
        <v>7</v>
      </c>
      <c r="R127" s="55"/>
      <c r="S127" s="55"/>
    </row>
    <row r="128" spans="2:21" x14ac:dyDescent="0.15">
      <c r="C128" s="113" t="s">
        <v>204</v>
      </c>
      <c r="D128" s="113" t="s">
        <v>218</v>
      </c>
      <c r="E128" s="113" t="s">
        <v>261</v>
      </c>
      <c r="F128" s="113" t="s">
        <v>262</v>
      </c>
      <c r="G128" s="113" t="s">
        <v>258</v>
      </c>
      <c r="H128" s="113" t="s">
        <v>213</v>
      </c>
      <c r="I128" s="113"/>
      <c r="J128" s="113" t="str">
        <f>DataVectors!H103</f>
        <v>WPNumb</v>
      </c>
      <c r="K128" s="119">
        <f>B77</f>
        <v>1900</v>
      </c>
      <c r="L128" s="119">
        <f>B78</f>
        <v>1901</v>
      </c>
      <c r="M128" s="119">
        <f>B79</f>
        <v>1902</v>
      </c>
      <c r="N128" s="119">
        <f>B80</f>
        <v>1903</v>
      </c>
      <c r="O128" s="119">
        <f>B81</f>
        <v>1904</v>
      </c>
      <c r="P128" s="119">
        <f>B82</f>
        <v>1905</v>
      </c>
      <c r="Q128" s="119">
        <f>B83</f>
        <v>1906</v>
      </c>
      <c r="R128" s="116"/>
      <c r="S128" s="113" t="s">
        <v>202</v>
      </c>
    </row>
    <row r="129" spans="2:19" x14ac:dyDescent="0.15">
      <c r="C129" s="130">
        <f t="shared" ref="C129:C140" si="9">DATE(YEAR(K$122),E129,1)</f>
        <v>1</v>
      </c>
      <c r="D129" s="130">
        <f t="shared" ref="D129:D140" si="10">DATE(YEAR(K$122),F129+1,1)-1</f>
        <v>0</v>
      </c>
      <c r="E129" s="131">
        <f>DataVectors!C104+M$122</f>
        <v>1</v>
      </c>
      <c r="F129" s="131">
        <f>DataVectors!D104+M$122-1</f>
        <v>0</v>
      </c>
      <c r="G129" s="95">
        <f>DataVectors!E104</f>
        <v>0</v>
      </c>
      <c r="H129" s="118">
        <f>IF(DataVectors!E104=0,0,(DataVectors!F104/DataVectors!E104))</f>
        <v>0</v>
      </c>
      <c r="I129" s="116"/>
      <c r="J129" s="95">
        <f>DataVectors!H104</f>
        <v>1</v>
      </c>
      <c r="K129" s="118">
        <f t="shared" ref="K129:Q140" si="11">IF($E129&lt;K$126+1,IF($F129&gt;K$125-1,MIN(12,(K$126-$E129+1))-MAX((K$126-$F129),0),0),0)</f>
        <v>0</v>
      </c>
      <c r="L129" s="118">
        <f t="shared" si="11"/>
        <v>0</v>
      </c>
      <c r="M129" s="118">
        <f t="shared" si="11"/>
        <v>0</v>
      </c>
      <c r="N129" s="118">
        <f t="shared" si="11"/>
        <v>0</v>
      </c>
      <c r="O129" s="118">
        <f t="shared" si="11"/>
        <v>0</v>
      </c>
      <c r="P129" s="118">
        <f t="shared" si="11"/>
        <v>0</v>
      </c>
      <c r="Q129" s="118">
        <f t="shared" si="11"/>
        <v>0</v>
      </c>
      <c r="R129" s="118">
        <f t="shared" ref="R129:R140" si="12">SUM(K129:Q129)</f>
        <v>0</v>
      </c>
      <c r="S129" s="118" t="b">
        <f>R129=DataVectors!E104</f>
        <v>1</v>
      </c>
    </row>
    <row r="130" spans="2:19" x14ac:dyDescent="0.15">
      <c r="C130" s="130">
        <f t="shared" si="9"/>
        <v>1</v>
      </c>
      <c r="D130" s="130">
        <f t="shared" si="10"/>
        <v>0</v>
      </c>
      <c r="E130" s="131">
        <f>DataVectors!C105+M$122</f>
        <v>1</v>
      </c>
      <c r="F130" s="131">
        <f>DataVectors!D105+M$122-1</f>
        <v>0</v>
      </c>
      <c r="G130" s="95">
        <f>DataVectors!E105</f>
        <v>0</v>
      </c>
      <c r="H130" s="118">
        <f>IF(DataVectors!E105=0,0,(DataVectors!F105/DataVectors!E105))</f>
        <v>0</v>
      </c>
      <c r="I130" s="116"/>
      <c r="J130" s="95" t="str">
        <f>DataVectors!H105</f>
        <v/>
      </c>
      <c r="K130" s="118">
        <f t="shared" si="11"/>
        <v>0</v>
      </c>
      <c r="L130" s="118">
        <f t="shared" si="11"/>
        <v>0</v>
      </c>
      <c r="M130" s="118">
        <f t="shared" si="11"/>
        <v>0</v>
      </c>
      <c r="N130" s="118">
        <f t="shared" si="11"/>
        <v>0</v>
      </c>
      <c r="O130" s="118">
        <f t="shared" si="11"/>
        <v>0</v>
      </c>
      <c r="P130" s="118">
        <f t="shared" si="11"/>
        <v>0</v>
      </c>
      <c r="Q130" s="118">
        <f t="shared" si="11"/>
        <v>0</v>
      </c>
      <c r="R130" s="118">
        <f t="shared" si="12"/>
        <v>0</v>
      </c>
      <c r="S130" s="118" t="b">
        <f>R130=DataVectors!E105</f>
        <v>1</v>
      </c>
    </row>
    <row r="131" spans="2:19" x14ac:dyDescent="0.15">
      <c r="C131" s="130">
        <f t="shared" si="9"/>
        <v>1</v>
      </c>
      <c r="D131" s="130">
        <f t="shared" si="10"/>
        <v>0</v>
      </c>
      <c r="E131" s="131">
        <f>DataVectors!C106+M$122</f>
        <v>1</v>
      </c>
      <c r="F131" s="131">
        <f>DataVectors!D106+M$122-1</f>
        <v>0</v>
      </c>
      <c r="G131" s="95">
        <f>DataVectors!E106</f>
        <v>0</v>
      </c>
      <c r="H131" s="118">
        <f>IF(DataVectors!E106=0,0,(DataVectors!F106/DataVectors!E106))</f>
        <v>0</v>
      </c>
      <c r="I131" s="116"/>
      <c r="J131" s="95" t="str">
        <f>DataVectors!H106</f>
        <v/>
      </c>
      <c r="K131" s="118">
        <f t="shared" si="11"/>
        <v>0</v>
      </c>
      <c r="L131" s="118">
        <f t="shared" si="11"/>
        <v>0</v>
      </c>
      <c r="M131" s="118">
        <f t="shared" si="11"/>
        <v>0</v>
      </c>
      <c r="N131" s="118">
        <f t="shared" si="11"/>
        <v>0</v>
      </c>
      <c r="O131" s="118">
        <f t="shared" si="11"/>
        <v>0</v>
      </c>
      <c r="P131" s="118">
        <f t="shared" si="11"/>
        <v>0</v>
      </c>
      <c r="Q131" s="118">
        <f t="shared" si="11"/>
        <v>0</v>
      </c>
      <c r="R131" s="118">
        <f t="shared" si="12"/>
        <v>0</v>
      </c>
      <c r="S131" s="118" t="b">
        <f>R131=DataVectors!E106</f>
        <v>1</v>
      </c>
    </row>
    <row r="132" spans="2:19" x14ac:dyDescent="0.15">
      <c r="C132" s="130">
        <f t="shared" si="9"/>
        <v>1</v>
      </c>
      <c r="D132" s="130">
        <f t="shared" si="10"/>
        <v>0</v>
      </c>
      <c r="E132" s="131">
        <f>DataVectors!C107+M$122</f>
        <v>1</v>
      </c>
      <c r="F132" s="131">
        <f>DataVectors!D107+M$122-1</f>
        <v>0</v>
      </c>
      <c r="G132" s="95">
        <f>DataVectors!E107</f>
        <v>0</v>
      </c>
      <c r="H132" s="118">
        <f>IF(DataVectors!E107=0,0,(DataVectors!F107/DataVectors!E107))</f>
        <v>0</v>
      </c>
      <c r="I132" s="116"/>
      <c r="J132" s="95" t="str">
        <f>DataVectors!H107</f>
        <v/>
      </c>
      <c r="K132" s="118">
        <f t="shared" si="11"/>
        <v>0</v>
      </c>
      <c r="L132" s="118">
        <f t="shared" si="11"/>
        <v>0</v>
      </c>
      <c r="M132" s="118">
        <f t="shared" si="11"/>
        <v>0</v>
      </c>
      <c r="N132" s="118">
        <f t="shared" si="11"/>
        <v>0</v>
      </c>
      <c r="O132" s="118">
        <f t="shared" si="11"/>
        <v>0</v>
      </c>
      <c r="P132" s="118">
        <f t="shared" si="11"/>
        <v>0</v>
      </c>
      <c r="Q132" s="118">
        <f t="shared" si="11"/>
        <v>0</v>
      </c>
      <c r="R132" s="118">
        <f t="shared" si="12"/>
        <v>0</v>
      </c>
      <c r="S132" s="118" t="b">
        <f>R132=DataVectors!E107</f>
        <v>1</v>
      </c>
    </row>
    <row r="133" spans="2:19" x14ac:dyDescent="0.15">
      <c r="C133" s="130">
        <f t="shared" si="9"/>
        <v>1</v>
      </c>
      <c r="D133" s="130">
        <f t="shared" si="10"/>
        <v>0</v>
      </c>
      <c r="E133" s="131">
        <f>DataVectors!C108+M$122</f>
        <v>1</v>
      </c>
      <c r="F133" s="131">
        <f>DataVectors!D108+M$122-1</f>
        <v>0</v>
      </c>
      <c r="G133" s="95">
        <f>DataVectors!E108</f>
        <v>0</v>
      </c>
      <c r="H133" s="118">
        <f>IF(DataVectors!E108=0,0,(DataVectors!F108/DataVectors!E108))</f>
        <v>0</v>
      </c>
      <c r="I133" s="116"/>
      <c r="J133" s="95" t="str">
        <f>DataVectors!H108</f>
        <v/>
      </c>
      <c r="K133" s="118">
        <f t="shared" si="11"/>
        <v>0</v>
      </c>
      <c r="L133" s="118">
        <f t="shared" si="11"/>
        <v>0</v>
      </c>
      <c r="M133" s="118">
        <f t="shared" si="11"/>
        <v>0</v>
      </c>
      <c r="N133" s="118">
        <f t="shared" si="11"/>
        <v>0</v>
      </c>
      <c r="O133" s="118">
        <f t="shared" si="11"/>
        <v>0</v>
      </c>
      <c r="P133" s="118">
        <f t="shared" si="11"/>
        <v>0</v>
      </c>
      <c r="Q133" s="118">
        <f t="shared" si="11"/>
        <v>0</v>
      </c>
      <c r="R133" s="118">
        <f t="shared" si="12"/>
        <v>0</v>
      </c>
      <c r="S133" s="118" t="b">
        <f>R133=DataVectors!E108</f>
        <v>1</v>
      </c>
    </row>
    <row r="134" spans="2:19" x14ac:dyDescent="0.15">
      <c r="C134" s="130">
        <f t="shared" si="9"/>
        <v>1</v>
      </c>
      <c r="D134" s="130">
        <f t="shared" si="10"/>
        <v>0</v>
      </c>
      <c r="E134" s="131">
        <f>DataVectors!C109+M$122</f>
        <v>1</v>
      </c>
      <c r="F134" s="131">
        <f>DataVectors!D109+M$122-1</f>
        <v>0</v>
      </c>
      <c r="G134" s="95">
        <f>DataVectors!E109</f>
        <v>0</v>
      </c>
      <c r="H134" s="118">
        <f>IF(DataVectors!E109=0,0,(DataVectors!F109/DataVectors!E109))</f>
        <v>0</v>
      </c>
      <c r="I134" s="116"/>
      <c r="J134" s="95" t="str">
        <f>DataVectors!H109</f>
        <v/>
      </c>
      <c r="K134" s="118">
        <f t="shared" si="11"/>
        <v>0</v>
      </c>
      <c r="L134" s="118">
        <f t="shared" si="11"/>
        <v>0</v>
      </c>
      <c r="M134" s="118">
        <f t="shared" si="11"/>
        <v>0</v>
      </c>
      <c r="N134" s="118">
        <f t="shared" si="11"/>
        <v>0</v>
      </c>
      <c r="O134" s="118">
        <f t="shared" si="11"/>
        <v>0</v>
      </c>
      <c r="P134" s="118">
        <f t="shared" si="11"/>
        <v>0</v>
      </c>
      <c r="Q134" s="118">
        <f t="shared" si="11"/>
        <v>0</v>
      </c>
      <c r="R134" s="118">
        <f t="shared" si="12"/>
        <v>0</v>
      </c>
      <c r="S134" s="118" t="b">
        <f>R134=DataVectors!E109</f>
        <v>1</v>
      </c>
    </row>
    <row r="135" spans="2:19" x14ac:dyDescent="0.15">
      <c r="C135" s="130">
        <f t="shared" si="9"/>
        <v>1</v>
      </c>
      <c r="D135" s="130">
        <f t="shared" si="10"/>
        <v>0</v>
      </c>
      <c r="E135" s="131">
        <f>DataVectors!C110+M$122</f>
        <v>1</v>
      </c>
      <c r="F135" s="131">
        <f>DataVectors!D110+M$122-1</f>
        <v>0</v>
      </c>
      <c r="G135" s="95">
        <f>DataVectors!E110</f>
        <v>0</v>
      </c>
      <c r="H135" s="118">
        <f>IF(DataVectors!E110=0,0,(DataVectors!F110/DataVectors!E110))</f>
        <v>0</v>
      </c>
      <c r="I135" s="116"/>
      <c r="J135" s="95" t="str">
        <f>DataVectors!H110</f>
        <v/>
      </c>
      <c r="K135" s="118">
        <f t="shared" si="11"/>
        <v>0</v>
      </c>
      <c r="L135" s="118">
        <f t="shared" si="11"/>
        <v>0</v>
      </c>
      <c r="M135" s="118">
        <f t="shared" si="11"/>
        <v>0</v>
      </c>
      <c r="N135" s="118">
        <f t="shared" si="11"/>
        <v>0</v>
      </c>
      <c r="O135" s="118">
        <f t="shared" si="11"/>
        <v>0</v>
      </c>
      <c r="P135" s="118">
        <f t="shared" si="11"/>
        <v>0</v>
      </c>
      <c r="Q135" s="118">
        <f t="shared" si="11"/>
        <v>0</v>
      </c>
      <c r="R135" s="118">
        <f t="shared" si="12"/>
        <v>0</v>
      </c>
      <c r="S135" s="118" t="b">
        <f>R135=DataVectors!E110</f>
        <v>1</v>
      </c>
    </row>
    <row r="136" spans="2:19" x14ac:dyDescent="0.15">
      <c r="C136" s="130">
        <f t="shared" si="9"/>
        <v>1</v>
      </c>
      <c r="D136" s="130">
        <f t="shared" si="10"/>
        <v>0</v>
      </c>
      <c r="E136" s="131">
        <f>DataVectors!C111+M$122</f>
        <v>1</v>
      </c>
      <c r="F136" s="131">
        <f>DataVectors!D111+M$122-1</f>
        <v>0</v>
      </c>
      <c r="G136" s="95">
        <f>DataVectors!E111</f>
        <v>0</v>
      </c>
      <c r="H136" s="118">
        <f>IF(DataVectors!E111=0,0,(DataVectors!F111/DataVectors!E111))</f>
        <v>0</v>
      </c>
      <c r="I136" s="116"/>
      <c r="J136" s="95" t="str">
        <f>DataVectors!H111</f>
        <v/>
      </c>
      <c r="K136" s="118">
        <f t="shared" si="11"/>
        <v>0</v>
      </c>
      <c r="L136" s="118">
        <f t="shared" si="11"/>
        <v>0</v>
      </c>
      <c r="M136" s="118">
        <f t="shared" si="11"/>
        <v>0</v>
      </c>
      <c r="N136" s="118">
        <f t="shared" si="11"/>
        <v>0</v>
      </c>
      <c r="O136" s="118">
        <f t="shared" si="11"/>
        <v>0</v>
      </c>
      <c r="P136" s="118">
        <f t="shared" si="11"/>
        <v>0</v>
      </c>
      <c r="Q136" s="118">
        <f t="shared" si="11"/>
        <v>0</v>
      </c>
      <c r="R136" s="118">
        <f t="shared" si="12"/>
        <v>0</v>
      </c>
      <c r="S136" s="118" t="b">
        <f>R136=DataVectors!E111</f>
        <v>1</v>
      </c>
    </row>
    <row r="137" spans="2:19" x14ac:dyDescent="0.15">
      <c r="C137" s="130">
        <f t="shared" si="9"/>
        <v>1</v>
      </c>
      <c r="D137" s="130">
        <f t="shared" si="10"/>
        <v>0</v>
      </c>
      <c r="E137" s="131">
        <f>DataVectors!C112+M$122</f>
        <v>1</v>
      </c>
      <c r="F137" s="131">
        <f>DataVectors!D112+M$122-1</f>
        <v>0</v>
      </c>
      <c r="G137" s="95">
        <f>DataVectors!E112</f>
        <v>0</v>
      </c>
      <c r="H137" s="118">
        <f>IF(DataVectors!E112=0,0,(DataVectors!F112/DataVectors!E112))</f>
        <v>0</v>
      </c>
      <c r="I137" s="116"/>
      <c r="J137" s="95" t="str">
        <f>DataVectors!H112</f>
        <v/>
      </c>
      <c r="K137" s="118">
        <f t="shared" si="11"/>
        <v>0</v>
      </c>
      <c r="L137" s="118">
        <f t="shared" si="11"/>
        <v>0</v>
      </c>
      <c r="M137" s="118">
        <f t="shared" si="11"/>
        <v>0</v>
      </c>
      <c r="N137" s="118">
        <f t="shared" si="11"/>
        <v>0</v>
      </c>
      <c r="O137" s="118">
        <f t="shared" si="11"/>
        <v>0</v>
      </c>
      <c r="P137" s="118">
        <f t="shared" si="11"/>
        <v>0</v>
      </c>
      <c r="Q137" s="118">
        <f t="shared" si="11"/>
        <v>0</v>
      </c>
      <c r="R137" s="118">
        <f t="shared" si="12"/>
        <v>0</v>
      </c>
      <c r="S137" s="118" t="b">
        <f>R137=DataVectors!E112</f>
        <v>1</v>
      </c>
    </row>
    <row r="138" spans="2:19" x14ac:dyDescent="0.15">
      <c r="C138" s="130">
        <f t="shared" si="9"/>
        <v>1</v>
      </c>
      <c r="D138" s="130">
        <f t="shared" si="10"/>
        <v>0</v>
      </c>
      <c r="E138" s="131">
        <f>DataVectors!C113+M$122</f>
        <v>1</v>
      </c>
      <c r="F138" s="131">
        <f>DataVectors!D113+M$122-1</f>
        <v>0</v>
      </c>
      <c r="G138" s="95">
        <f>DataVectors!E113</f>
        <v>0</v>
      </c>
      <c r="H138" s="118">
        <f>IF(DataVectors!E113=0,0,(DataVectors!F113/DataVectors!E113))</f>
        <v>0</v>
      </c>
      <c r="I138" s="116"/>
      <c r="J138" s="95" t="str">
        <f>DataVectors!H113</f>
        <v/>
      </c>
      <c r="K138" s="118">
        <f t="shared" si="11"/>
        <v>0</v>
      </c>
      <c r="L138" s="118">
        <f t="shared" si="11"/>
        <v>0</v>
      </c>
      <c r="M138" s="118">
        <f t="shared" si="11"/>
        <v>0</v>
      </c>
      <c r="N138" s="118">
        <f t="shared" si="11"/>
        <v>0</v>
      </c>
      <c r="O138" s="118">
        <f t="shared" si="11"/>
        <v>0</v>
      </c>
      <c r="P138" s="118">
        <f t="shared" si="11"/>
        <v>0</v>
      </c>
      <c r="Q138" s="118">
        <f t="shared" si="11"/>
        <v>0</v>
      </c>
      <c r="R138" s="118">
        <f t="shared" si="12"/>
        <v>0</v>
      </c>
      <c r="S138" s="118" t="b">
        <f>R138=DataVectors!E113</f>
        <v>1</v>
      </c>
    </row>
    <row r="139" spans="2:19" x14ac:dyDescent="0.15">
      <c r="C139" s="130">
        <f t="shared" si="9"/>
        <v>1</v>
      </c>
      <c r="D139" s="130">
        <f t="shared" si="10"/>
        <v>0</v>
      </c>
      <c r="E139" s="131">
        <f>DataVectors!C114+M$122</f>
        <v>1</v>
      </c>
      <c r="F139" s="131">
        <f>DataVectors!D114+M$122-1</f>
        <v>0</v>
      </c>
      <c r="G139" s="95">
        <f>DataVectors!E114</f>
        <v>0</v>
      </c>
      <c r="H139" s="118">
        <f>IF(DataVectors!E114=0,0,(DataVectors!F114/DataVectors!E114))</f>
        <v>0</v>
      </c>
      <c r="I139" s="116"/>
      <c r="J139" s="95" t="str">
        <f>DataVectors!H114</f>
        <v/>
      </c>
      <c r="K139" s="118">
        <f t="shared" si="11"/>
        <v>0</v>
      </c>
      <c r="L139" s="118">
        <f t="shared" si="11"/>
        <v>0</v>
      </c>
      <c r="M139" s="118">
        <f t="shared" si="11"/>
        <v>0</v>
      </c>
      <c r="N139" s="118">
        <f t="shared" si="11"/>
        <v>0</v>
      </c>
      <c r="O139" s="118">
        <f t="shared" si="11"/>
        <v>0</v>
      </c>
      <c r="P139" s="118">
        <f t="shared" si="11"/>
        <v>0</v>
      </c>
      <c r="Q139" s="118">
        <f t="shared" si="11"/>
        <v>0</v>
      </c>
      <c r="R139" s="118">
        <f t="shared" si="12"/>
        <v>0</v>
      </c>
      <c r="S139" s="118" t="b">
        <f>R139=DataVectors!E114</f>
        <v>1</v>
      </c>
    </row>
    <row r="140" spans="2:19" x14ac:dyDescent="0.15">
      <c r="C140" s="130">
        <f t="shared" si="9"/>
        <v>1</v>
      </c>
      <c r="D140" s="130">
        <f t="shared" si="10"/>
        <v>0</v>
      </c>
      <c r="E140" s="131">
        <f>DataVectors!C115+M$122</f>
        <v>1</v>
      </c>
      <c r="F140" s="131">
        <f>DataVectors!D115+M$122-1</f>
        <v>0</v>
      </c>
      <c r="G140" s="95">
        <f>DataVectors!E115</f>
        <v>0</v>
      </c>
      <c r="H140" s="118">
        <f>IF(DataVectors!E115=0,0,(DataVectors!F115/DataVectors!E115))</f>
        <v>0</v>
      </c>
      <c r="I140" s="116"/>
      <c r="J140" s="95" t="str">
        <f>DataVectors!H115</f>
        <v/>
      </c>
      <c r="K140" s="118">
        <f t="shared" si="11"/>
        <v>0</v>
      </c>
      <c r="L140" s="118">
        <f t="shared" si="11"/>
        <v>0</v>
      </c>
      <c r="M140" s="118">
        <f t="shared" si="11"/>
        <v>0</v>
      </c>
      <c r="N140" s="118">
        <f t="shared" si="11"/>
        <v>0</v>
      </c>
      <c r="O140" s="118">
        <f t="shared" si="11"/>
        <v>0</v>
      </c>
      <c r="P140" s="118">
        <f t="shared" si="11"/>
        <v>0</v>
      </c>
      <c r="Q140" s="118">
        <f t="shared" si="11"/>
        <v>0</v>
      </c>
      <c r="R140" s="118">
        <f t="shared" si="12"/>
        <v>0</v>
      </c>
      <c r="S140" s="118" t="b">
        <f>R140=DataVectors!E115</f>
        <v>1</v>
      </c>
    </row>
    <row r="141" spans="2:19" x14ac:dyDescent="0.15">
      <c r="C141" s="55"/>
      <c r="D141" s="55"/>
      <c r="E141" s="55"/>
      <c r="F141" s="55"/>
      <c r="G141" s="55"/>
      <c r="H141" s="55"/>
      <c r="I141" s="55"/>
      <c r="J141" s="55"/>
      <c r="K141" s="55"/>
      <c r="L141" s="55"/>
      <c r="M141" s="55"/>
      <c r="N141" s="55"/>
      <c r="O141" s="55"/>
      <c r="P141" s="55"/>
      <c r="Q141" s="55"/>
      <c r="R141" s="55"/>
      <c r="S141" s="55"/>
    </row>
    <row r="142" spans="2:19" x14ac:dyDescent="0.15">
      <c r="C142" s="55"/>
      <c r="D142" s="55"/>
      <c r="E142" s="55"/>
      <c r="F142" s="55"/>
      <c r="G142" s="55"/>
      <c r="H142" s="55" t="s">
        <v>687</v>
      </c>
      <c r="I142" s="55"/>
      <c r="J142" s="55"/>
      <c r="K142" s="48">
        <f t="shared" ref="K142:Q142" si="13">SUMPRODUCT($H129:$H140,K129:K140)</f>
        <v>0</v>
      </c>
      <c r="L142" s="48">
        <f t="shared" si="13"/>
        <v>0</v>
      </c>
      <c r="M142" s="48">
        <f t="shared" si="13"/>
        <v>0</v>
      </c>
      <c r="N142" s="48">
        <f t="shared" si="13"/>
        <v>0</v>
      </c>
      <c r="O142" s="48">
        <f t="shared" si="13"/>
        <v>0</v>
      </c>
      <c r="P142" s="48">
        <f t="shared" si="13"/>
        <v>0</v>
      </c>
      <c r="Q142" s="48">
        <f t="shared" si="13"/>
        <v>0</v>
      </c>
      <c r="R142" s="48">
        <f>SUM(K142:Q142)</f>
        <v>0</v>
      </c>
      <c r="S142" s="48" t="b">
        <f>R142=DataVectors!F116</f>
        <v>1</v>
      </c>
    </row>
    <row r="143" spans="2:19" x14ac:dyDescent="0.15">
      <c r="H143" s="47" t="s">
        <v>688</v>
      </c>
      <c r="I143" s="47" t="s">
        <v>689</v>
      </c>
      <c r="J143" s="47">
        <f>IF(D89=0,0,G89/(D89-I89))</f>
        <v>0</v>
      </c>
      <c r="K143" s="53">
        <f>K142*$J143</f>
        <v>0</v>
      </c>
      <c r="L143" s="53">
        <f t="shared" ref="L143:Q143" si="14">L142*$J143</f>
        <v>0</v>
      </c>
      <c r="M143" s="53">
        <f t="shared" si="14"/>
        <v>0</v>
      </c>
      <c r="N143" s="53">
        <f t="shared" si="14"/>
        <v>0</v>
      </c>
      <c r="O143" s="53">
        <f t="shared" si="14"/>
        <v>0</v>
      </c>
      <c r="P143" s="53">
        <f t="shared" si="14"/>
        <v>0</v>
      </c>
      <c r="Q143" s="53">
        <f t="shared" si="14"/>
        <v>0</v>
      </c>
      <c r="R143" s="48">
        <f>SUM(K143:Q143)</f>
        <v>0</v>
      </c>
      <c r="S143" s="48" t="b">
        <f>R143=G89</f>
        <v>1</v>
      </c>
    </row>
    <row r="144" spans="2:19" x14ac:dyDescent="0.15">
      <c r="B144" s="530" t="s">
        <v>284</v>
      </c>
      <c r="C144" s="530"/>
      <c r="D144" s="530"/>
    </row>
    <row r="145" spans="2:37" x14ac:dyDescent="0.15">
      <c r="B145" s="530"/>
      <c r="C145" s="530"/>
      <c r="D145" s="530"/>
    </row>
    <row r="146" spans="2:37" x14ac:dyDescent="0.15">
      <c r="B146" s="530"/>
      <c r="C146" s="530"/>
      <c r="D146" s="530"/>
    </row>
    <row r="147" spans="2:37" x14ac:dyDescent="0.15">
      <c r="G147" s="528" t="s">
        <v>267</v>
      </c>
      <c r="H147" s="528"/>
      <c r="I147" s="528"/>
      <c r="J147" s="528"/>
      <c r="K147" s="528"/>
      <c r="L147" s="528"/>
      <c r="M147" s="528"/>
      <c r="N147" s="528"/>
      <c r="O147" s="528"/>
      <c r="P147" s="528"/>
      <c r="Q147" s="528"/>
      <c r="R147" s="528"/>
      <c r="W147" s="528" t="s">
        <v>285</v>
      </c>
      <c r="X147" s="528"/>
      <c r="Y147" s="528"/>
      <c r="Z147" s="528"/>
      <c r="AA147" s="528"/>
      <c r="AB147" s="528"/>
      <c r="AC147" s="528"/>
      <c r="AD147" s="528"/>
      <c r="AE147" s="528"/>
      <c r="AF147" s="528"/>
      <c r="AG147" s="528"/>
      <c r="AH147" s="528"/>
    </row>
    <row r="148" spans="2:37" x14ac:dyDescent="0.15">
      <c r="B148" s="121" t="s">
        <v>263</v>
      </c>
      <c r="C148" s="121" t="s">
        <v>266</v>
      </c>
      <c r="D148" s="121" t="s">
        <v>265</v>
      </c>
      <c r="E148" s="121" t="s">
        <v>264</v>
      </c>
      <c r="F148" s="121" t="s">
        <v>256</v>
      </c>
      <c r="G148" s="121" t="s">
        <v>268</v>
      </c>
      <c r="H148" s="121" t="s">
        <v>269</v>
      </c>
      <c r="I148" s="121" t="s">
        <v>270</v>
      </c>
      <c r="J148" s="121" t="s">
        <v>271</v>
      </c>
      <c r="K148" s="121" t="s">
        <v>272</v>
      </c>
      <c r="L148" s="121" t="s">
        <v>273</v>
      </c>
      <c r="M148" s="121" t="s">
        <v>274</v>
      </c>
      <c r="N148" s="121" t="s">
        <v>275</v>
      </c>
      <c r="O148" s="121" t="s">
        <v>276</v>
      </c>
      <c r="P148" s="121" t="s">
        <v>277</v>
      </c>
      <c r="Q148" s="121" t="s">
        <v>278</v>
      </c>
      <c r="R148" s="121" t="s">
        <v>279</v>
      </c>
      <c r="S148" s="121" t="s">
        <v>280</v>
      </c>
      <c r="T148" s="121" t="s">
        <v>281</v>
      </c>
      <c r="W148" s="121" t="str">
        <f>I103</f>
        <v>Particip 1</v>
      </c>
      <c r="X148" s="121" t="str">
        <f t="shared" ref="X148:AH148" si="15">J103</f>
        <v xml:space="preserve">Particip </v>
      </c>
      <c r="Y148" s="121" t="str">
        <f t="shared" si="15"/>
        <v xml:space="preserve">Particip </v>
      </c>
      <c r="Z148" s="121" t="str">
        <f t="shared" si="15"/>
        <v xml:space="preserve">Particip </v>
      </c>
      <c r="AA148" s="121" t="str">
        <f t="shared" si="15"/>
        <v xml:space="preserve">Particip </v>
      </c>
      <c r="AB148" s="121" t="str">
        <f t="shared" si="15"/>
        <v xml:space="preserve">Particip </v>
      </c>
      <c r="AC148" s="121" t="str">
        <f t="shared" si="15"/>
        <v xml:space="preserve">Particip </v>
      </c>
      <c r="AD148" s="121" t="str">
        <f t="shared" si="15"/>
        <v xml:space="preserve">Particip </v>
      </c>
      <c r="AE148" s="121" t="str">
        <f t="shared" si="15"/>
        <v xml:space="preserve">Particip </v>
      </c>
      <c r="AF148" s="121" t="str">
        <f t="shared" si="15"/>
        <v xml:space="preserve">Particip </v>
      </c>
      <c r="AG148" s="121" t="str">
        <f t="shared" si="15"/>
        <v xml:space="preserve">Particip </v>
      </c>
      <c r="AH148" s="121" t="str">
        <f t="shared" si="15"/>
        <v xml:space="preserve">Particip </v>
      </c>
      <c r="AI148" s="121" t="s">
        <v>95</v>
      </c>
      <c r="AJ148" s="121" t="s">
        <v>280</v>
      </c>
      <c r="AK148" s="121" t="s">
        <v>281</v>
      </c>
    </row>
    <row r="149" spans="2:37" x14ac:dyDescent="0.15">
      <c r="B149" s="121">
        <v>1</v>
      </c>
      <c r="C149" s="122">
        <f>YEAR(F149)</f>
        <v>1900</v>
      </c>
      <c r="D149" s="123">
        <f>MONTH(F149)</f>
        <v>1</v>
      </c>
      <c r="E149" s="124">
        <f>DATE(C149,D149,1)</f>
        <v>1</v>
      </c>
      <c r="F149" s="125">
        <f>DATE(YEAR(K$122),MONTH(K$122)+B149,1)-1</f>
        <v>31</v>
      </c>
      <c r="G149" s="122">
        <f>IF($B149&gt;$C$104,IF($B149 &lt; ($D$104+1),$F$104/$E$104,0),0)</f>
        <v>0</v>
      </c>
      <c r="H149" s="122">
        <f>IF($B149&gt;$C$105,IF($B149 &lt; ($D$105+1),$F$105/$E$105,0),0)</f>
        <v>0</v>
      </c>
      <c r="I149" s="122">
        <f t="shared" ref="I149:I150" si="16">IF($B149&gt;$C$106,IF($B149 &lt; ($D$106+1),$F$106/$E$106,0),0)</f>
        <v>0</v>
      </c>
      <c r="J149" s="122">
        <f t="shared" ref="J149:J159" si="17">IF($B149&gt;$C$107,IF($B149 &lt; ($D$107+1),$F$107/$E$107,0),0)</f>
        <v>0</v>
      </c>
      <c r="K149" s="122">
        <f t="shared" ref="K149:K159" si="18">IF($B149&gt;$C$108,IF($B149 &lt; ($D$108+1),$F$108/$E$108,0),0)</f>
        <v>0</v>
      </c>
      <c r="L149" s="122">
        <f t="shared" ref="L149:L159" si="19">IF($B149&gt;$C$109,IF($B149 &lt; ($D$109+1),$F$109/$E$109,0),0)</f>
        <v>0</v>
      </c>
      <c r="M149" s="122">
        <f t="shared" ref="M149:M159" si="20">IF($B149&gt;$C$110,IF($B149 &lt; ($D$110+1),$F$110/$E$110,0),0)</f>
        <v>0</v>
      </c>
      <c r="N149" s="122">
        <f t="shared" ref="N149:N159" si="21">IF($B149&gt;$C$111,IF($B149 &lt; ($D$111+1),$F$111/$E$111,0),0)</f>
        <v>0</v>
      </c>
      <c r="O149" s="122">
        <f t="shared" ref="O149:O159" si="22">IF($B149&gt;$C$112,IF($B149 &lt; ($D$112+1),$F$112/$E$112,0),0)</f>
        <v>0</v>
      </c>
      <c r="P149" s="122">
        <f t="shared" ref="P149:P159" si="23">IF($B149&gt;$C$113,IF($B149 &lt; ($D$113+1),$F$113/$E$113,0),0)</f>
        <v>0</v>
      </c>
      <c r="Q149" s="122">
        <f t="shared" ref="Q149:Q159" si="24">IF($B149&gt;$C$114,IF($B149 &lt; ($D$114+1),$F$114/$E$114,0),0)</f>
        <v>0</v>
      </c>
      <c r="R149" s="122">
        <f t="shared" ref="R149:R159" si="25">IF($B149&gt;$C$115,IF($B149 &lt; ($D$115+1),$F$115/$E$115,0),0)</f>
        <v>0</v>
      </c>
      <c r="S149" s="122">
        <f>SUM(G149:R149)</f>
        <v>0</v>
      </c>
      <c r="T149" s="122">
        <f>S149</f>
        <v>0</v>
      </c>
      <c r="W149" s="122">
        <f>IF($B149&gt;$C$104,IF($B149 &lt; ($D$104+1),I104/$E$104,0),0)</f>
        <v>0</v>
      </c>
      <c r="X149" s="122">
        <f>IF($B149&gt;$C$105,IF($B149 &lt; ($D$105+1),$F$105/$E$105,0),0)</f>
        <v>0</v>
      </c>
      <c r="Y149" s="122">
        <f t="shared" ref="Y149" si="26">IF($B149&gt;$C$106,IF($B149 &lt; ($D$106+1),$F$106/$E$106,0),0)</f>
        <v>0</v>
      </c>
      <c r="Z149" s="122">
        <f t="shared" ref="Z149" si="27">IF($B149&gt;$C$107,IF($B149 &lt; ($D$107+1),$F$107/$E$107,0),0)</f>
        <v>0</v>
      </c>
      <c r="AA149" s="122">
        <f t="shared" ref="AA149" si="28">IF($B149&gt;$C$108,IF($B149 &lt; ($D$108+1),$F$108/$E$108,0),0)</f>
        <v>0</v>
      </c>
      <c r="AB149" s="122">
        <f t="shared" ref="AB149" si="29">IF($B149&gt;$C$109,IF($B149 &lt; ($D$109+1),$F$109/$E$109,0),0)</f>
        <v>0</v>
      </c>
      <c r="AC149" s="122">
        <f t="shared" ref="AC149" si="30">IF($B149&gt;$C$110,IF($B149 &lt; ($D$110+1),$F$110/$E$110,0),0)</f>
        <v>0</v>
      </c>
      <c r="AD149" s="122">
        <f t="shared" ref="AD149" si="31">IF($B149&gt;$C$111,IF($B149 &lt; ($D$111+1),$F$111/$E$111,0),0)</f>
        <v>0</v>
      </c>
      <c r="AE149" s="122">
        <f t="shared" ref="AE149" si="32">IF($B149&gt;$C$112,IF($B149 &lt; ($D$112+1),$F$112/$E$112,0),0)</f>
        <v>0</v>
      </c>
      <c r="AF149" s="122">
        <f t="shared" ref="AF149" si="33">IF($B149&gt;$C$113,IF($B149 &lt; ($D$113+1),$F$113/$E$113,0),0)</f>
        <v>0</v>
      </c>
      <c r="AG149" s="122">
        <f t="shared" ref="AG149" si="34">IF($B149&gt;$C$114,IF($B149 &lt; ($D$114+1),$F$114/$E$114,0),0)</f>
        <v>0</v>
      </c>
      <c r="AH149" s="122">
        <f t="shared" ref="AH149" si="35">IF($B149&gt;$C$115,IF($B149 &lt; ($D$115+1),$F$115/$E$115,0),0)</f>
        <v>0</v>
      </c>
      <c r="AJ149" s="122">
        <f>SUM(W149:AH149)</f>
        <v>0</v>
      </c>
      <c r="AK149" s="122">
        <f>AJ149</f>
        <v>0</v>
      </c>
    </row>
    <row r="150" spans="2:37" x14ac:dyDescent="0.15">
      <c r="B150" s="121">
        <f>B149+1</f>
        <v>2</v>
      </c>
      <c r="C150" s="122">
        <f t="shared" ref="C150:C213" si="36">YEAR(F150)</f>
        <v>1900</v>
      </c>
      <c r="D150" s="123">
        <f t="shared" ref="D150:D213" si="37">MONTH(F150)</f>
        <v>2</v>
      </c>
      <c r="E150" s="124">
        <f t="shared" ref="E150:E213" si="38">DATE(C150,D150,1)</f>
        <v>32</v>
      </c>
      <c r="F150" s="124">
        <f t="shared" ref="F150:F213" si="39">DATE(YEAR(K$122),MONTH(K$122)+B150,1)-1</f>
        <v>60</v>
      </c>
      <c r="G150" s="122">
        <f t="shared" ref="G150:G213" si="40">IF($B150&gt;$C$104,IF($B150 &lt; ($D$104+1),$F$104/$E$104,0),0)</f>
        <v>0</v>
      </c>
      <c r="H150" s="122">
        <f t="shared" ref="H150:H213" si="41">IF($B150&gt;$C$105,IF($B150 &lt; ($D$105+1),$F$105/$E$105,0),0)</f>
        <v>0</v>
      </c>
      <c r="I150" s="122">
        <f t="shared" si="16"/>
        <v>0</v>
      </c>
      <c r="J150" s="122">
        <f t="shared" si="17"/>
        <v>0</v>
      </c>
      <c r="K150" s="122">
        <f t="shared" si="18"/>
        <v>0</v>
      </c>
      <c r="L150" s="122">
        <f t="shared" si="19"/>
        <v>0</v>
      </c>
      <c r="M150" s="122">
        <f t="shared" si="20"/>
        <v>0</v>
      </c>
      <c r="N150" s="122">
        <f t="shared" si="21"/>
        <v>0</v>
      </c>
      <c r="O150" s="122">
        <f t="shared" si="22"/>
        <v>0</v>
      </c>
      <c r="P150" s="122">
        <f t="shared" si="23"/>
        <v>0</v>
      </c>
      <c r="Q150" s="122">
        <f t="shared" si="24"/>
        <v>0</v>
      </c>
      <c r="R150" s="122">
        <f t="shared" si="25"/>
        <v>0</v>
      </c>
      <c r="S150" s="122">
        <f t="shared" ref="S150:S213" si="42">SUM(G150:R150)</f>
        <v>0</v>
      </c>
      <c r="T150" s="122">
        <f>S150+T149</f>
        <v>0</v>
      </c>
    </row>
    <row r="151" spans="2:37" x14ac:dyDescent="0.15">
      <c r="B151" s="121">
        <f t="shared" ref="B151:B214" si="43">B150+1</f>
        <v>3</v>
      </c>
      <c r="C151" s="122">
        <f t="shared" si="36"/>
        <v>1900</v>
      </c>
      <c r="D151" s="123">
        <f t="shared" si="37"/>
        <v>3</v>
      </c>
      <c r="E151" s="124">
        <f t="shared" si="38"/>
        <v>61</v>
      </c>
      <c r="F151" s="124">
        <f t="shared" si="39"/>
        <v>91</v>
      </c>
      <c r="G151" s="122">
        <f t="shared" si="40"/>
        <v>0</v>
      </c>
      <c r="H151" s="122">
        <f t="shared" si="41"/>
        <v>0</v>
      </c>
      <c r="I151" s="122">
        <f>IF($B151&gt;$C$106,IF($B151 &lt; ($D$106+1),$F$106/$E$106,0),0)</f>
        <v>0</v>
      </c>
      <c r="J151" s="122">
        <f t="shared" si="17"/>
        <v>0</v>
      </c>
      <c r="K151" s="122">
        <f t="shared" si="18"/>
        <v>0</v>
      </c>
      <c r="L151" s="122">
        <f t="shared" si="19"/>
        <v>0</v>
      </c>
      <c r="M151" s="122">
        <f t="shared" si="20"/>
        <v>0</v>
      </c>
      <c r="N151" s="122">
        <f t="shared" si="21"/>
        <v>0</v>
      </c>
      <c r="O151" s="122">
        <f t="shared" si="22"/>
        <v>0</v>
      </c>
      <c r="P151" s="122">
        <f t="shared" si="23"/>
        <v>0</v>
      </c>
      <c r="Q151" s="122">
        <f t="shared" si="24"/>
        <v>0</v>
      </c>
      <c r="R151" s="122">
        <f t="shared" si="25"/>
        <v>0</v>
      </c>
      <c r="S151" s="122">
        <f t="shared" si="42"/>
        <v>0</v>
      </c>
      <c r="T151" s="122">
        <f t="shared" ref="T151:T214" si="44">S151+T150</f>
        <v>0</v>
      </c>
    </row>
    <row r="152" spans="2:37" x14ac:dyDescent="0.15">
      <c r="B152" s="121">
        <f t="shared" si="43"/>
        <v>4</v>
      </c>
      <c r="C152" s="122">
        <f t="shared" si="36"/>
        <v>1900</v>
      </c>
      <c r="D152" s="123">
        <f t="shared" si="37"/>
        <v>4</v>
      </c>
      <c r="E152" s="124">
        <f t="shared" si="38"/>
        <v>92</v>
      </c>
      <c r="F152" s="124">
        <f t="shared" si="39"/>
        <v>121</v>
      </c>
      <c r="G152" s="122">
        <f t="shared" si="40"/>
        <v>0</v>
      </c>
      <c r="H152" s="122">
        <f t="shared" si="41"/>
        <v>0</v>
      </c>
      <c r="I152" s="122">
        <f>IF($B152&gt;$C$106,IF($B152 &lt; ($D$106+1),$F$106/$E$106,0),0)</f>
        <v>0</v>
      </c>
      <c r="J152" s="122">
        <f t="shared" si="17"/>
        <v>0</v>
      </c>
      <c r="K152" s="122">
        <f t="shared" si="18"/>
        <v>0</v>
      </c>
      <c r="L152" s="122">
        <f t="shared" si="19"/>
        <v>0</v>
      </c>
      <c r="M152" s="122">
        <f t="shared" si="20"/>
        <v>0</v>
      </c>
      <c r="N152" s="122">
        <f t="shared" si="21"/>
        <v>0</v>
      </c>
      <c r="O152" s="122">
        <f t="shared" si="22"/>
        <v>0</v>
      </c>
      <c r="P152" s="122">
        <f t="shared" si="23"/>
        <v>0</v>
      </c>
      <c r="Q152" s="122">
        <f t="shared" si="24"/>
        <v>0</v>
      </c>
      <c r="R152" s="122">
        <f t="shared" si="25"/>
        <v>0</v>
      </c>
      <c r="S152" s="122">
        <f t="shared" si="42"/>
        <v>0</v>
      </c>
      <c r="T152" s="122">
        <f t="shared" si="44"/>
        <v>0</v>
      </c>
    </row>
    <row r="153" spans="2:37" x14ac:dyDescent="0.15">
      <c r="B153" s="121">
        <f t="shared" si="43"/>
        <v>5</v>
      </c>
      <c r="C153" s="122">
        <f t="shared" si="36"/>
        <v>1900</v>
      </c>
      <c r="D153" s="123">
        <f t="shared" si="37"/>
        <v>5</v>
      </c>
      <c r="E153" s="124">
        <f t="shared" si="38"/>
        <v>122</v>
      </c>
      <c r="F153" s="124">
        <f t="shared" si="39"/>
        <v>152</v>
      </c>
      <c r="G153" s="122">
        <f t="shared" si="40"/>
        <v>0</v>
      </c>
      <c r="H153" s="122">
        <f t="shared" si="41"/>
        <v>0</v>
      </c>
      <c r="I153" s="122">
        <f t="shared" ref="I153:I215" si="45">IF($B153&gt;$C$106,IF($B153 &lt; ($D$106+1),$F$106/$E$106,0),0)</f>
        <v>0</v>
      </c>
      <c r="J153" s="122">
        <f t="shared" si="17"/>
        <v>0</v>
      </c>
      <c r="K153" s="122">
        <f t="shared" si="18"/>
        <v>0</v>
      </c>
      <c r="L153" s="122">
        <f t="shared" si="19"/>
        <v>0</v>
      </c>
      <c r="M153" s="122">
        <f t="shared" si="20"/>
        <v>0</v>
      </c>
      <c r="N153" s="122">
        <f t="shared" si="21"/>
        <v>0</v>
      </c>
      <c r="O153" s="122">
        <f t="shared" si="22"/>
        <v>0</v>
      </c>
      <c r="P153" s="122">
        <f t="shared" si="23"/>
        <v>0</v>
      </c>
      <c r="Q153" s="122">
        <f t="shared" si="24"/>
        <v>0</v>
      </c>
      <c r="R153" s="122">
        <f t="shared" si="25"/>
        <v>0</v>
      </c>
      <c r="S153" s="122">
        <f t="shared" si="42"/>
        <v>0</v>
      </c>
      <c r="T153" s="122">
        <f t="shared" si="44"/>
        <v>0</v>
      </c>
    </row>
    <row r="154" spans="2:37" x14ac:dyDescent="0.15">
      <c r="B154" s="121">
        <f t="shared" si="43"/>
        <v>6</v>
      </c>
      <c r="C154" s="122">
        <f t="shared" si="36"/>
        <v>1900</v>
      </c>
      <c r="D154" s="123">
        <f t="shared" si="37"/>
        <v>6</v>
      </c>
      <c r="E154" s="124">
        <f t="shared" si="38"/>
        <v>153</v>
      </c>
      <c r="F154" s="124">
        <f t="shared" si="39"/>
        <v>182</v>
      </c>
      <c r="G154" s="122">
        <f t="shared" si="40"/>
        <v>0</v>
      </c>
      <c r="H154" s="122">
        <f t="shared" si="41"/>
        <v>0</v>
      </c>
      <c r="I154" s="122">
        <f t="shared" si="45"/>
        <v>0</v>
      </c>
      <c r="J154" s="122">
        <f t="shared" si="17"/>
        <v>0</v>
      </c>
      <c r="K154" s="122">
        <f t="shared" si="18"/>
        <v>0</v>
      </c>
      <c r="L154" s="122">
        <f t="shared" si="19"/>
        <v>0</v>
      </c>
      <c r="M154" s="122">
        <f t="shared" si="20"/>
        <v>0</v>
      </c>
      <c r="N154" s="122">
        <f t="shared" si="21"/>
        <v>0</v>
      </c>
      <c r="O154" s="122">
        <f t="shared" si="22"/>
        <v>0</v>
      </c>
      <c r="P154" s="122">
        <f t="shared" si="23"/>
        <v>0</v>
      </c>
      <c r="Q154" s="122">
        <f t="shared" si="24"/>
        <v>0</v>
      </c>
      <c r="R154" s="122">
        <f t="shared" si="25"/>
        <v>0</v>
      </c>
      <c r="S154" s="122">
        <f t="shared" si="42"/>
        <v>0</v>
      </c>
      <c r="T154" s="122">
        <f t="shared" si="44"/>
        <v>0</v>
      </c>
    </row>
    <row r="155" spans="2:37" x14ac:dyDescent="0.15">
      <c r="B155" s="121">
        <f t="shared" si="43"/>
        <v>7</v>
      </c>
      <c r="C155" s="122">
        <f t="shared" si="36"/>
        <v>1900</v>
      </c>
      <c r="D155" s="123">
        <f t="shared" si="37"/>
        <v>7</v>
      </c>
      <c r="E155" s="124">
        <f t="shared" si="38"/>
        <v>183</v>
      </c>
      <c r="F155" s="124">
        <f t="shared" si="39"/>
        <v>213</v>
      </c>
      <c r="G155" s="122">
        <f t="shared" si="40"/>
        <v>0</v>
      </c>
      <c r="H155" s="122">
        <f t="shared" si="41"/>
        <v>0</v>
      </c>
      <c r="I155" s="122">
        <f t="shared" si="45"/>
        <v>0</v>
      </c>
      <c r="J155" s="122">
        <f t="shared" si="17"/>
        <v>0</v>
      </c>
      <c r="K155" s="122">
        <f t="shared" si="18"/>
        <v>0</v>
      </c>
      <c r="L155" s="122">
        <f t="shared" si="19"/>
        <v>0</v>
      </c>
      <c r="M155" s="122">
        <f t="shared" si="20"/>
        <v>0</v>
      </c>
      <c r="N155" s="122">
        <f t="shared" si="21"/>
        <v>0</v>
      </c>
      <c r="O155" s="122">
        <f t="shared" si="22"/>
        <v>0</v>
      </c>
      <c r="P155" s="122">
        <f t="shared" si="23"/>
        <v>0</v>
      </c>
      <c r="Q155" s="122">
        <f t="shared" si="24"/>
        <v>0</v>
      </c>
      <c r="R155" s="122">
        <f t="shared" si="25"/>
        <v>0</v>
      </c>
      <c r="S155" s="122">
        <f t="shared" si="42"/>
        <v>0</v>
      </c>
      <c r="T155" s="122">
        <f t="shared" si="44"/>
        <v>0</v>
      </c>
    </row>
    <row r="156" spans="2:37" x14ac:dyDescent="0.15">
      <c r="B156" s="121">
        <f t="shared" si="43"/>
        <v>8</v>
      </c>
      <c r="C156" s="122">
        <f t="shared" si="36"/>
        <v>1900</v>
      </c>
      <c r="D156" s="123">
        <f t="shared" si="37"/>
        <v>8</v>
      </c>
      <c r="E156" s="124">
        <f t="shared" si="38"/>
        <v>214</v>
      </c>
      <c r="F156" s="124">
        <f t="shared" si="39"/>
        <v>244</v>
      </c>
      <c r="G156" s="122">
        <f t="shared" si="40"/>
        <v>0</v>
      </c>
      <c r="H156" s="122">
        <f t="shared" si="41"/>
        <v>0</v>
      </c>
      <c r="I156" s="122">
        <f t="shared" si="45"/>
        <v>0</v>
      </c>
      <c r="J156" s="122">
        <f t="shared" si="17"/>
        <v>0</v>
      </c>
      <c r="K156" s="122">
        <f t="shared" si="18"/>
        <v>0</v>
      </c>
      <c r="L156" s="122">
        <f t="shared" si="19"/>
        <v>0</v>
      </c>
      <c r="M156" s="122">
        <f t="shared" si="20"/>
        <v>0</v>
      </c>
      <c r="N156" s="122">
        <f t="shared" si="21"/>
        <v>0</v>
      </c>
      <c r="O156" s="122">
        <f t="shared" si="22"/>
        <v>0</v>
      </c>
      <c r="P156" s="122">
        <f t="shared" si="23"/>
        <v>0</v>
      </c>
      <c r="Q156" s="122">
        <f t="shared" si="24"/>
        <v>0</v>
      </c>
      <c r="R156" s="122">
        <f t="shared" si="25"/>
        <v>0</v>
      </c>
      <c r="S156" s="122">
        <f t="shared" si="42"/>
        <v>0</v>
      </c>
      <c r="T156" s="122">
        <f t="shared" si="44"/>
        <v>0</v>
      </c>
    </row>
    <row r="157" spans="2:37" x14ac:dyDescent="0.15">
      <c r="B157" s="121">
        <f t="shared" si="43"/>
        <v>9</v>
      </c>
      <c r="C157" s="122">
        <f t="shared" si="36"/>
        <v>1900</v>
      </c>
      <c r="D157" s="123">
        <f t="shared" si="37"/>
        <v>9</v>
      </c>
      <c r="E157" s="124">
        <f t="shared" si="38"/>
        <v>245</v>
      </c>
      <c r="F157" s="124">
        <f t="shared" si="39"/>
        <v>274</v>
      </c>
      <c r="G157" s="122">
        <f t="shared" si="40"/>
        <v>0</v>
      </c>
      <c r="H157" s="122">
        <f t="shared" si="41"/>
        <v>0</v>
      </c>
      <c r="I157" s="122">
        <f t="shared" si="45"/>
        <v>0</v>
      </c>
      <c r="J157" s="122">
        <f t="shared" si="17"/>
        <v>0</v>
      </c>
      <c r="K157" s="122">
        <f t="shared" si="18"/>
        <v>0</v>
      </c>
      <c r="L157" s="122">
        <f t="shared" si="19"/>
        <v>0</v>
      </c>
      <c r="M157" s="122">
        <f t="shared" si="20"/>
        <v>0</v>
      </c>
      <c r="N157" s="122">
        <f t="shared" si="21"/>
        <v>0</v>
      </c>
      <c r="O157" s="122">
        <f t="shared" si="22"/>
        <v>0</v>
      </c>
      <c r="P157" s="122">
        <f t="shared" si="23"/>
        <v>0</v>
      </c>
      <c r="Q157" s="122">
        <f t="shared" si="24"/>
        <v>0</v>
      </c>
      <c r="R157" s="122">
        <f t="shared" si="25"/>
        <v>0</v>
      </c>
      <c r="S157" s="122">
        <f t="shared" si="42"/>
        <v>0</v>
      </c>
      <c r="T157" s="122">
        <f t="shared" si="44"/>
        <v>0</v>
      </c>
    </row>
    <row r="158" spans="2:37" x14ac:dyDescent="0.15">
      <c r="B158" s="121">
        <f t="shared" si="43"/>
        <v>10</v>
      </c>
      <c r="C158" s="122">
        <f t="shared" si="36"/>
        <v>1900</v>
      </c>
      <c r="D158" s="123">
        <f t="shared" si="37"/>
        <v>10</v>
      </c>
      <c r="E158" s="124">
        <f t="shared" si="38"/>
        <v>275</v>
      </c>
      <c r="F158" s="124">
        <f t="shared" si="39"/>
        <v>305</v>
      </c>
      <c r="G158" s="122">
        <f t="shared" si="40"/>
        <v>0</v>
      </c>
      <c r="H158" s="122">
        <f t="shared" si="41"/>
        <v>0</v>
      </c>
      <c r="I158" s="122">
        <f t="shared" si="45"/>
        <v>0</v>
      </c>
      <c r="J158" s="122">
        <f t="shared" si="17"/>
        <v>0</v>
      </c>
      <c r="K158" s="122">
        <f t="shared" si="18"/>
        <v>0</v>
      </c>
      <c r="L158" s="122">
        <f t="shared" si="19"/>
        <v>0</v>
      </c>
      <c r="M158" s="122">
        <f t="shared" si="20"/>
        <v>0</v>
      </c>
      <c r="N158" s="122">
        <f t="shared" si="21"/>
        <v>0</v>
      </c>
      <c r="O158" s="122">
        <f t="shared" si="22"/>
        <v>0</v>
      </c>
      <c r="P158" s="122">
        <f t="shared" si="23"/>
        <v>0</v>
      </c>
      <c r="Q158" s="122">
        <f t="shared" si="24"/>
        <v>0</v>
      </c>
      <c r="R158" s="122">
        <f t="shared" si="25"/>
        <v>0</v>
      </c>
      <c r="S158" s="122">
        <f t="shared" si="42"/>
        <v>0</v>
      </c>
      <c r="T158" s="122">
        <f t="shared" si="44"/>
        <v>0</v>
      </c>
    </row>
    <row r="159" spans="2:37" x14ac:dyDescent="0.15">
      <c r="B159" s="121">
        <f t="shared" si="43"/>
        <v>11</v>
      </c>
      <c r="C159" s="122">
        <f t="shared" si="36"/>
        <v>1900</v>
      </c>
      <c r="D159" s="123">
        <f t="shared" si="37"/>
        <v>11</v>
      </c>
      <c r="E159" s="124">
        <f t="shared" si="38"/>
        <v>306</v>
      </c>
      <c r="F159" s="124">
        <f t="shared" si="39"/>
        <v>335</v>
      </c>
      <c r="G159" s="122">
        <f t="shared" si="40"/>
        <v>0</v>
      </c>
      <c r="H159" s="122">
        <f t="shared" si="41"/>
        <v>0</v>
      </c>
      <c r="I159" s="122">
        <f t="shared" si="45"/>
        <v>0</v>
      </c>
      <c r="J159" s="122">
        <f t="shared" si="17"/>
        <v>0</v>
      </c>
      <c r="K159" s="122">
        <f t="shared" si="18"/>
        <v>0</v>
      </c>
      <c r="L159" s="122">
        <f t="shared" si="19"/>
        <v>0</v>
      </c>
      <c r="M159" s="122">
        <f t="shared" si="20"/>
        <v>0</v>
      </c>
      <c r="N159" s="122">
        <f t="shared" si="21"/>
        <v>0</v>
      </c>
      <c r="O159" s="122">
        <f t="shared" si="22"/>
        <v>0</v>
      </c>
      <c r="P159" s="122">
        <f t="shared" si="23"/>
        <v>0</v>
      </c>
      <c r="Q159" s="122">
        <f t="shared" si="24"/>
        <v>0</v>
      </c>
      <c r="R159" s="122">
        <f t="shared" si="25"/>
        <v>0</v>
      </c>
      <c r="S159" s="122">
        <f t="shared" si="42"/>
        <v>0</v>
      </c>
      <c r="T159" s="122">
        <f t="shared" si="44"/>
        <v>0</v>
      </c>
    </row>
    <row r="160" spans="2:37" x14ac:dyDescent="0.15">
      <c r="B160" s="121">
        <f t="shared" si="43"/>
        <v>12</v>
      </c>
      <c r="C160" s="122">
        <f t="shared" si="36"/>
        <v>1900</v>
      </c>
      <c r="D160" s="123">
        <f t="shared" si="37"/>
        <v>12</v>
      </c>
      <c r="E160" s="124">
        <f t="shared" si="38"/>
        <v>336</v>
      </c>
      <c r="F160" s="124">
        <f t="shared" si="39"/>
        <v>366</v>
      </c>
      <c r="G160" s="122">
        <f t="shared" si="40"/>
        <v>0</v>
      </c>
      <c r="H160" s="122">
        <f t="shared" si="41"/>
        <v>0</v>
      </c>
      <c r="I160" s="122">
        <f t="shared" si="45"/>
        <v>0</v>
      </c>
      <c r="J160" s="122">
        <f t="shared" ref="J160:J216" si="46">IF($B160&gt;$C$107,IF($B160 &lt; ($D$107+1),$F$107/$E$107,0),0)</f>
        <v>0</v>
      </c>
      <c r="K160" s="122">
        <f t="shared" ref="K160:K217" si="47">IF($B160&gt;$C$108,IF($B160 &lt; ($D$108+1),$F$108/$E$108,0),0)</f>
        <v>0</v>
      </c>
      <c r="L160" s="122">
        <f t="shared" ref="L160:L218" si="48">IF($B160&gt;$C$109,IF($B160 &lt; ($D$109+1),$F$109/$E$109,0),0)</f>
        <v>0</v>
      </c>
      <c r="M160" s="122">
        <f t="shared" ref="M160:M219" si="49">IF($B160&gt;$C$110,IF($B160 &lt; ($D$110+1),$F$110/$E$110,0),0)</f>
        <v>0</v>
      </c>
      <c r="N160" s="122">
        <f t="shared" ref="N160:N220" si="50">IF($B160&gt;$C$111,IF($B160 &lt; ($D$111+1),$F$111/$E$111,0),0)</f>
        <v>0</v>
      </c>
      <c r="O160" s="122">
        <f t="shared" ref="O160:O221" si="51">IF($B160&gt;$C$112,IF($B160 &lt; ($D$112+1),$F$112/$E$112,0),0)</f>
        <v>0</v>
      </c>
      <c r="P160" s="122">
        <f t="shared" ref="P160:P222" si="52">IF($B160&gt;$C$113,IF($B160 &lt; ($D$113+1),$F$113/$E$113,0),0)</f>
        <v>0</v>
      </c>
      <c r="Q160" s="122">
        <f t="shared" ref="Q160:Q223" si="53">IF($B160&gt;$C$114,IF($B160 &lt; ($D$114+1),$F$114/$E$114,0),0)</f>
        <v>0</v>
      </c>
      <c r="R160" s="122">
        <f>IF($B160&gt;$C$115,IF($B160 &lt; ($D$115+1),$F$115/$E$115,0),0)</f>
        <v>0</v>
      </c>
      <c r="S160" s="122">
        <f t="shared" si="42"/>
        <v>0</v>
      </c>
      <c r="T160" s="122">
        <f t="shared" si="44"/>
        <v>0</v>
      </c>
    </row>
    <row r="161" spans="2:20" x14ac:dyDescent="0.15">
      <c r="B161" s="121">
        <f t="shared" si="43"/>
        <v>13</v>
      </c>
      <c r="C161" s="122">
        <f t="shared" si="36"/>
        <v>1901</v>
      </c>
      <c r="D161" s="123">
        <f t="shared" si="37"/>
        <v>1</v>
      </c>
      <c r="E161" s="124">
        <f t="shared" si="38"/>
        <v>367</v>
      </c>
      <c r="F161" s="124">
        <f t="shared" si="39"/>
        <v>397</v>
      </c>
      <c r="G161" s="122">
        <f t="shared" si="40"/>
        <v>0</v>
      </c>
      <c r="H161" s="122">
        <f t="shared" si="41"/>
        <v>0</v>
      </c>
      <c r="I161" s="122">
        <f t="shared" si="45"/>
        <v>0</v>
      </c>
      <c r="J161" s="122">
        <f t="shared" si="46"/>
        <v>0</v>
      </c>
      <c r="K161" s="122">
        <f t="shared" si="47"/>
        <v>0</v>
      </c>
      <c r="L161" s="122">
        <f t="shared" si="48"/>
        <v>0</v>
      </c>
      <c r="M161" s="122">
        <f t="shared" si="49"/>
        <v>0</v>
      </c>
      <c r="N161" s="122">
        <f t="shared" si="50"/>
        <v>0</v>
      </c>
      <c r="O161" s="122">
        <f t="shared" si="51"/>
        <v>0</v>
      </c>
      <c r="P161" s="122">
        <f t="shared" si="52"/>
        <v>0</v>
      </c>
      <c r="Q161" s="122">
        <f t="shared" si="53"/>
        <v>0</v>
      </c>
      <c r="R161" s="122">
        <f t="shared" ref="R161:R224" si="54">IF($B161&gt;$C$115,IF($B161 &lt; ($D$115+1),$F$115/$E$115,0),0)</f>
        <v>0</v>
      </c>
      <c r="S161" s="122">
        <f t="shared" si="42"/>
        <v>0</v>
      </c>
      <c r="T161" s="122">
        <f t="shared" si="44"/>
        <v>0</v>
      </c>
    </row>
    <row r="162" spans="2:20" x14ac:dyDescent="0.15">
      <c r="B162" s="121">
        <f t="shared" si="43"/>
        <v>14</v>
      </c>
      <c r="C162" s="122">
        <f t="shared" si="36"/>
        <v>1901</v>
      </c>
      <c r="D162" s="123">
        <f t="shared" si="37"/>
        <v>2</v>
      </c>
      <c r="E162" s="124">
        <f t="shared" si="38"/>
        <v>398</v>
      </c>
      <c r="F162" s="124">
        <f t="shared" si="39"/>
        <v>425</v>
      </c>
      <c r="G162" s="122">
        <f t="shared" si="40"/>
        <v>0</v>
      </c>
      <c r="H162" s="122">
        <f t="shared" si="41"/>
        <v>0</v>
      </c>
      <c r="I162" s="122">
        <f t="shared" si="45"/>
        <v>0</v>
      </c>
      <c r="J162" s="122">
        <f t="shared" si="46"/>
        <v>0</v>
      </c>
      <c r="K162" s="122">
        <f t="shared" si="47"/>
        <v>0</v>
      </c>
      <c r="L162" s="122">
        <f t="shared" si="48"/>
        <v>0</v>
      </c>
      <c r="M162" s="122">
        <f t="shared" si="49"/>
        <v>0</v>
      </c>
      <c r="N162" s="122">
        <f t="shared" si="50"/>
        <v>0</v>
      </c>
      <c r="O162" s="122">
        <f t="shared" si="51"/>
        <v>0</v>
      </c>
      <c r="P162" s="122">
        <f t="shared" si="52"/>
        <v>0</v>
      </c>
      <c r="Q162" s="122">
        <f t="shared" si="53"/>
        <v>0</v>
      </c>
      <c r="R162" s="122">
        <f t="shared" si="54"/>
        <v>0</v>
      </c>
      <c r="S162" s="122">
        <f t="shared" si="42"/>
        <v>0</v>
      </c>
      <c r="T162" s="122">
        <f t="shared" si="44"/>
        <v>0</v>
      </c>
    </row>
    <row r="163" spans="2:20" x14ac:dyDescent="0.15">
      <c r="B163" s="121">
        <f t="shared" si="43"/>
        <v>15</v>
      </c>
      <c r="C163" s="122">
        <f t="shared" si="36"/>
        <v>1901</v>
      </c>
      <c r="D163" s="123">
        <f t="shared" si="37"/>
        <v>3</v>
      </c>
      <c r="E163" s="124">
        <f t="shared" si="38"/>
        <v>426</v>
      </c>
      <c r="F163" s="124">
        <f t="shared" si="39"/>
        <v>456</v>
      </c>
      <c r="G163" s="122">
        <f t="shared" si="40"/>
        <v>0</v>
      </c>
      <c r="H163" s="122">
        <f t="shared" si="41"/>
        <v>0</v>
      </c>
      <c r="I163" s="122">
        <f t="shared" si="45"/>
        <v>0</v>
      </c>
      <c r="J163" s="122">
        <f t="shared" si="46"/>
        <v>0</v>
      </c>
      <c r="K163" s="122">
        <f t="shared" si="47"/>
        <v>0</v>
      </c>
      <c r="L163" s="122">
        <f t="shared" si="48"/>
        <v>0</v>
      </c>
      <c r="M163" s="122">
        <f t="shared" si="49"/>
        <v>0</v>
      </c>
      <c r="N163" s="122">
        <f t="shared" si="50"/>
        <v>0</v>
      </c>
      <c r="O163" s="122">
        <f t="shared" si="51"/>
        <v>0</v>
      </c>
      <c r="P163" s="122">
        <f t="shared" si="52"/>
        <v>0</v>
      </c>
      <c r="Q163" s="122">
        <f t="shared" si="53"/>
        <v>0</v>
      </c>
      <c r="R163" s="122">
        <f t="shared" si="54"/>
        <v>0</v>
      </c>
      <c r="S163" s="122">
        <f t="shared" si="42"/>
        <v>0</v>
      </c>
      <c r="T163" s="122">
        <f t="shared" si="44"/>
        <v>0</v>
      </c>
    </row>
    <row r="164" spans="2:20" x14ac:dyDescent="0.15">
      <c r="B164" s="121">
        <f t="shared" si="43"/>
        <v>16</v>
      </c>
      <c r="C164" s="122">
        <f t="shared" si="36"/>
        <v>1901</v>
      </c>
      <c r="D164" s="123">
        <f t="shared" si="37"/>
        <v>4</v>
      </c>
      <c r="E164" s="124">
        <f t="shared" si="38"/>
        <v>457</v>
      </c>
      <c r="F164" s="124">
        <f t="shared" si="39"/>
        <v>486</v>
      </c>
      <c r="G164" s="122">
        <f t="shared" si="40"/>
        <v>0</v>
      </c>
      <c r="H164" s="122">
        <f t="shared" si="41"/>
        <v>0</v>
      </c>
      <c r="I164" s="122">
        <f t="shared" si="45"/>
        <v>0</v>
      </c>
      <c r="J164" s="122">
        <f t="shared" si="46"/>
        <v>0</v>
      </c>
      <c r="K164" s="122">
        <f t="shared" si="47"/>
        <v>0</v>
      </c>
      <c r="L164" s="122">
        <f t="shared" si="48"/>
        <v>0</v>
      </c>
      <c r="M164" s="122">
        <f t="shared" si="49"/>
        <v>0</v>
      </c>
      <c r="N164" s="122">
        <f t="shared" si="50"/>
        <v>0</v>
      </c>
      <c r="O164" s="122">
        <f t="shared" si="51"/>
        <v>0</v>
      </c>
      <c r="P164" s="122">
        <f t="shared" si="52"/>
        <v>0</v>
      </c>
      <c r="Q164" s="122">
        <f t="shared" si="53"/>
        <v>0</v>
      </c>
      <c r="R164" s="122">
        <f t="shared" si="54"/>
        <v>0</v>
      </c>
      <c r="S164" s="122">
        <f t="shared" si="42"/>
        <v>0</v>
      </c>
      <c r="T164" s="122">
        <f t="shared" si="44"/>
        <v>0</v>
      </c>
    </row>
    <row r="165" spans="2:20" x14ac:dyDescent="0.15">
      <c r="B165" s="121">
        <f t="shared" si="43"/>
        <v>17</v>
      </c>
      <c r="C165" s="122">
        <f t="shared" si="36"/>
        <v>1901</v>
      </c>
      <c r="D165" s="123">
        <f t="shared" si="37"/>
        <v>5</v>
      </c>
      <c r="E165" s="124">
        <f t="shared" si="38"/>
        <v>487</v>
      </c>
      <c r="F165" s="124">
        <f t="shared" si="39"/>
        <v>517</v>
      </c>
      <c r="G165" s="122">
        <f t="shared" si="40"/>
        <v>0</v>
      </c>
      <c r="H165" s="122">
        <f t="shared" si="41"/>
        <v>0</v>
      </c>
      <c r="I165" s="122">
        <f t="shared" si="45"/>
        <v>0</v>
      </c>
      <c r="J165" s="122">
        <f t="shared" si="46"/>
        <v>0</v>
      </c>
      <c r="K165" s="122">
        <f t="shared" si="47"/>
        <v>0</v>
      </c>
      <c r="L165" s="122">
        <f t="shared" si="48"/>
        <v>0</v>
      </c>
      <c r="M165" s="122">
        <f t="shared" si="49"/>
        <v>0</v>
      </c>
      <c r="N165" s="122">
        <f t="shared" si="50"/>
        <v>0</v>
      </c>
      <c r="O165" s="122">
        <f t="shared" si="51"/>
        <v>0</v>
      </c>
      <c r="P165" s="122">
        <f t="shared" si="52"/>
        <v>0</v>
      </c>
      <c r="Q165" s="122">
        <f t="shared" si="53"/>
        <v>0</v>
      </c>
      <c r="R165" s="122">
        <f t="shared" si="54"/>
        <v>0</v>
      </c>
      <c r="S165" s="122">
        <f t="shared" si="42"/>
        <v>0</v>
      </c>
      <c r="T165" s="122">
        <f t="shared" si="44"/>
        <v>0</v>
      </c>
    </row>
    <row r="166" spans="2:20" x14ac:dyDescent="0.15">
      <c r="B166" s="121">
        <f t="shared" si="43"/>
        <v>18</v>
      </c>
      <c r="C166" s="122">
        <f t="shared" si="36"/>
        <v>1901</v>
      </c>
      <c r="D166" s="123">
        <f t="shared" si="37"/>
        <v>6</v>
      </c>
      <c r="E166" s="124">
        <f t="shared" si="38"/>
        <v>518</v>
      </c>
      <c r="F166" s="124">
        <f t="shared" si="39"/>
        <v>547</v>
      </c>
      <c r="G166" s="122">
        <f t="shared" si="40"/>
        <v>0</v>
      </c>
      <c r="H166" s="122">
        <f t="shared" si="41"/>
        <v>0</v>
      </c>
      <c r="I166" s="122">
        <f t="shared" si="45"/>
        <v>0</v>
      </c>
      <c r="J166" s="122">
        <f t="shared" si="46"/>
        <v>0</v>
      </c>
      <c r="K166" s="122">
        <f t="shared" si="47"/>
        <v>0</v>
      </c>
      <c r="L166" s="122">
        <f t="shared" si="48"/>
        <v>0</v>
      </c>
      <c r="M166" s="122">
        <f t="shared" si="49"/>
        <v>0</v>
      </c>
      <c r="N166" s="122">
        <f t="shared" si="50"/>
        <v>0</v>
      </c>
      <c r="O166" s="122">
        <f t="shared" si="51"/>
        <v>0</v>
      </c>
      <c r="P166" s="122">
        <f t="shared" si="52"/>
        <v>0</v>
      </c>
      <c r="Q166" s="122">
        <f t="shared" si="53"/>
        <v>0</v>
      </c>
      <c r="R166" s="122">
        <f t="shared" si="54"/>
        <v>0</v>
      </c>
      <c r="S166" s="122">
        <f t="shared" si="42"/>
        <v>0</v>
      </c>
      <c r="T166" s="122">
        <f t="shared" si="44"/>
        <v>0</v>
      </c>
    </row>
    <row r="167" spans="2:20" x14ac:dyDescent="0.15">
      <c r="B167" s="121">
        <f t="shared" si="43"/>
        <v>19</v>
      </c>
      <c r="C167" s="122">
        <f t="shared" si="36"/>
        <v>1901</v>
      </c>
      <c r="D167" s="123">
        <f t="shared" si="37"/>
        <v>7</v>
      </c>
      <c r="E167" s="124">
        <f t="shared" si="38"/>
        <v>548</v>
      </c>
      <c r="F167" s="124">
        <f t="shared" si="39"/>
        <v>578</v>
      </c>
      <c r="G167" s="122">
        <f t="shared" si="40"/>
        <v>0</v>
      </c>
      <c r="H167" s="122">
        <f t="shared" si="41"/>
        <v>0</v>
      </c>
      <c r="I167" s="122">
        <f t="shared" si="45"/>
        <v>0</v>
      </c>
      <c r="J167" s="122">
        <f t="shared" si="46"/>
        <v>0</v>
      </c>
      <c r="K167" s="122">
        <f t="shared" si="47"/>
        <v>0</v>
      </c>
      <c r="L167" s="122">
        <f t="shared" si="48"/>
        <v>0</v>
      </c>
      <c r="M167" s="122">
        <f t="shared" si="49"/>
        <v>0</v>
      </c>
      <c r="N167" s="122">
        <f t="shared" si="50"/>
        <v>0</v>
      </c>
      <c r="O167" s="122">
        <f t="shared" si="51"/>
        <v>0</v>
      </c>
      <c r="P167" s="122">
        <f t="shared" si="52"/>
        <v>0</v>
      </c>
      <c r="Q167" s="122">
        <f t="shared" si="53"/>
        <v>0</v>
      </c>
      <c r="R167" s="122">
        <f t="shared" si="54"/>
        <v>0</v>
      </c>
      <c r="S167" s="122">
        <f t="shared" si="42"/>
        <v>0</v>
      </c>
      <c r="T167" s="122">
        <f t="shared" si="44"/>
        <v>0</v>
      </c>
    </row>
    <row r="168" spans="2:20" x14ac:dyDescent="0.15">
      <c r="B168" s="121">
        <f t="shared" si="43"/>
        <v>20</v>
      </c>
      <c r="C168" s="122">
        <f t="shared" si="36"/>
        <v>1901</v>
      </c>
      <c r="D168" s="123">
        <f t="shared" si="37"/>
        <v>8</v>
      </c>
      <c r="E168" s="124">
        <f t="shared" si="38"/>
        <v>579</v>
      </c>
      <c r="F168" s="124">
        <f t="shared" si="39"/>
        <v>609</v>
      </c>
      <c r="G168" s="122">
        <f t="shared" si="40"/>
        <v>0</v>
      </c>
      <c r="H168" s="122">
        <f t="shared" si="41"/>
        <v>0</v>
      </c>
      <c r="I168" s="122">
        <f t="shared" si="45"/>
        <v>0</v>
      </c>
      <c r="J168" s="122">
        <f t="shared" si="46"/>
        <v>0</v>
      </c>
      <c r="K168" s="122">
        <f t="shared" si="47"/>
        <v>0</v>
      </c>
      <c r="L168" s="122">
        <f t="shared" si="48"/>
        <v>0</v>
      </c>
      <c r="M168" s="122">
        <f t="shared" si="49"/>
        <v>0</v>
      </c>
      <c r="N168" s="122">
        <f t="shared" si="50"/>
        <v>0</v>
      </c>
      <c r="O168" s="122">
        <f t="shared" si="51"/>
        <v>0</v>
      </c>
      <c r="P168" s="122">
        <f t="shared" si="52"/>
        <v>0</v>
      </c>
      <c r="Q168" s="122">
        <f t="shared" si="53"/>
        <v>0</v>
      </c>
      <c r="R168" s="122">
        <f t="shared" si="54"/>
        <v>0</v>
      </c>
      <c r="S168" s="122">
        <f t="shared" si="42"/>
        <v>0</v>
      </c>
      <c r="T168" s="122">
        <f t="shared" si="44"/>
        <v>0</v>
      </c>
    </row>
    <row r="169" spans="2:20" x14ac:dyDescent="0.15">
      <c r="B169" s="121">
        <f t="shared" si="43"/>
        <v>21</v>
      </c>
      <c r="C169" s="122">
        <f t="shared" si="36"/>
        <v>1901</v>
      </c>
      <c r="D169" s="123">
        <f t="shared" si="37"/>
        <v>9</v>
      </c>
      <c r="E169" s="124">
        <f t="shared" si="38"/>
        <v>610</v>
      </c>
      <c r="F169" s="124">
        <f t="shared" si="39"/>
        <v>639</v>
      </c>
      <c r="G169" s="122">
        <f t="shared" si="40"/>
        <v>0</v>
      </c>
      <c r="H169" s="122">
        <f t="shared" si="41"/>
        <v>0</v>
      </c>
      <c r="I169" s="122">
        <f t="shared" si="45"/>
        <v>0</v>
      </c>
      <c r="J169" s="122">
        <f t="shared" si="46"/>
        <v>0</v>
      </c>
      <c r="K169" s="122">
        <f t="shared" si="47"/>
        <v>0</v>
      </c>
      <c r="L169" s="122">
        <f t="shared" si="48"/>
        <v>0</v>
      </c>
      <c r="M169" s="122">
        <f t="shared" si="49"/>
        <v>0</v>
      </c>
      <c r="N169" s="122">
        <f t="shared" si="50"/>
        <v>0</v>
      </c>
      <c r="O169" s="122">
        <f t="shared" si="51"/>
        <v>0</v>
      </c>
      <c r="P169" s="122">
        <f t="shared" si="52"/>
        <v>0</v>
      </c>
      <c r="Q169" s="122">
        <f t="shared" si="53"/>
        <v>0</v>
      </c>
      <c r="R169" s="122">
        <f t="shared" si="54"/>
        <v>0</v>
      </c>
      <c r="S169" s="122">
        <f t="shared" si="42"/>
        <v>0</v>
      </c>
      <c r="T169" s="122">
        <f t="shared" si="44"/>
        <v>0</v>
      </c>
    </row>
    <row r="170" spans="2:20" x14ac:dyDescent="0.15">
      <c r="B170" s="121">
        <f t="shared" si="43"/>
        <v>22</v>
      </c>
      <c r="C170" s="122">
        <f t="shared" si="36"/>
        <v>1901</v>
      </c>
      <c r="D170" s="123">
        <f t="shared" si="37"/>
        <v>10</v>
      </c>
      <c r="E170" s="124">
        <f t="shared" si="38"/>
        <v>640</v>
      </c>
      <c r="F170" s="124">
        <f t="shared" si="39"/>
        <v>670</v>
      </c>
      <c r="G170" s="122">
        <f t="shared" si="40"/>
        <v>0</v>
      </c>
      <c r="H170" s="122">
        <f t="shared" si="41"/>
        <v>0</v>
      </c>
      <c r="I170" s="122">
        <f t="shared" si="45"/>
        <v>0</v>
      </c>
      <c r="J170" s="122">
        <f t="shared" si="46"/>
        <v>0</v>
      </c>
      <c r="K170" s="122">
        <f t="shared" si="47"/>
        <v>0</v>
      </c>
      <c r="L170" s="122">
        <f t="shared" si="48"/>
        <v>0</v>
      </c>
      <c r="M170" s="122">
        <f t="shared" si="49"/>
        <v>0</v>
      </c>
      <c r="N170" s="122">
        <f t="shared" si="50"/>
        <v>0</v>
      </c>
      <c r="O170" s="122">
        <f t="shared" si="51"/>
        <v>0</v>
      </c>
      <c r="P170" s="122">
        <f t="shared" si="52"/>
        <v>0</v>
      </c>
      <c r="Q170" s="122">
        <f t="shared" si="53"/>
        <v>0</v>
      </c>
      <c r="R170" s="122">
        <f t="shared" si="54"/>
        <v>0</v>
      </c>
      <c r="S170" s="122">
        <f t="shared" si="42"/>
        <v>0</v>
      </c>
      <c r="T170" s="122">
        <f t="shared" si="44"/>
        <v>0</v>
      </c>
    </row>
    <row r="171" spans="2:20" x14ac:dyDescent="0.15">
      <c r="B171" s="121">
        <f t="shared" si="43"/>
        <v>23</v>
      </c>
      <c r="C171" s="122">
        <f t="shared" si="36"/>
        <v>1901</v>
      </c>
      <c r="D171" s="123">
        <f t="shared" si="37"/>
        <v>11</v>
      </c>
      <c r="E171" s="124">
        <f t="shared" si="38"/>
        <v>671</v>
      </c>
      <c r="F171" s="124">
        <f t="shared" si="39"/>
        <v>700</v>
      </c>
      <c r="G171" s="122">
        <f t="shared" si="40"/>
        <v>0</v>
      </c>
      <c r="H171" s="122">
        <f t="shared" si="41"/>
        <v>0</v>
      </c>
      <c r="I171" s="122">
        <f t="shared" si="45"/>
        <v>0</v>
      </c>
      <c r="J171" s="122">
        <f t="shared" si="46"/>
        <v>0</v>
      </c>
      <c r="K171" s="122">
        <f t="shared" si="47"/>
        <v>0</v>
      </c>
      <c r="L171" s="122">
        <f t="shared" si="48"/>
        <v>0</v>
      </c>
      <c r="M171" s="122">
        <f t="shared" si="49"/>
        <v>0</v>
      </c>
      <c r="N171" s="122">
        <f t="shared" si="50"/>
        <v>0</v>
      </c>
      <c r="O171" s="122">
        <f t="shared" si="51"/>
        <v>0</v>
      </c>
      <c r="P171" s="122">
        <f t="shared" si="52"/>
        <v>0</v>
      </c>
      <c r="Q171" s="122">
        <f t="shared" si="53"/>
        <v>0</v>
      </c>
      <c r="R171" s="122">
        <f t="shared" si="54"/>
        <v>0</v>
      </c>
      <c r="S171" s="122">
        <f t="shared" si="42"/>
        <v>0</v>
      </c>
      <c r="T171" s="122">
        <f t="shared" si="44"/>
        <v>0</v>
      </c>
    </row>
    <row r="172" spans="2:20" x14ac:dyDescent="0.15">
      <c r="B172" s="121">
        <f t="shared" si="43"/>
        <v>24</v>
      </c>
      <c r="C172" s="122">
        <f t="shared" si="36"/>
        <v>1901</v>
      </c>
      <c r="D172" s="123">
        <f t="shared" si="37"/>
        <v>12</v>
      </c>
      <c r="E172" s="124">
        <f t="shared" si="38"/>
        <v>701</v>
      </c>
      <c r="F172" s="124">
        <f t="shared" si="39"/>
        <v>731</v>
      </c>
      <c r="G172" s="122">
        <f t="shared" si="40"/>
        <v>0</v>
      </c>
      <c r="H172" s="122">
        <f t="shared" si="41"/>
        <v>0</v>
      </c>
      <c r="I172" s="122">
        <f t="shared" si="45"/>
        <v>0</v>
      </c>
      <c r="J172" s="122">
        <f t="shared" si="46"/>
        <v>0</v>
      </c>
      <c r="K172" s="122">
        <f t="shared" si="47"/>
        <v>0</v>
      </c>
      <c r="L172" s="122">
        <f t="shared" si="48"/>
        <v>0</v>
      </c>
      <c r="M172" s="122">
        <f t="shared" si="49"/>
        <v>0</v>
      </c>
      <c r="N172" s="122">
        <f t="shared" si="50"/>
        <v>0</v>
      </c>
      <c r="O172" s="122">
        <f t="shared" si="51"/>
        <v>0</v>
      </c>
      <c r="P172" s="122">
        <f t="shared" si="52"/>
        <v>0</v>
      </c>
      <c r="Q172" s="122">
        <f t="shared" si="53"/>
        <v>0</v>
      </c>
      <c r="R172" s="122">
        <f t="shared" si="54"/>
        <v>0</v>
      </c>
      <c r="S172" s="122">
        <f t="shared" si="42"/>
        <v>0</v>
      </c>
      <c r="T172" s="122">
        <f t="shared" si="44"/>
        <v>0</v>
      </c>
    </row>
    <row r="173" spans="2:20" x14ac:dyDescent="0.15">
      <c r="B173" s="121">
        <f t="shared" si="43"/>
        <v>25</v>
      </c>
      <c r="C173" s="122">
        <f t="shared" si="36"/>
        <v>1902</v>
      </c>
      <c r="D173" s="123">
        <f t="shared" si="37"/>
        <v>1</v>
      </c>
      <c r="E173" s="124">
        <f t="shared" si="38"/>
        <v>732</v>
      </c>
      <c r="F173" s="124">
        <f t="shared" si="39"/>
        <v>762</v>
      </c>
      <c r="G173" s="122">
        <f t="shared" si="40"/>
        <v>0</v>
      </c>
      <c r="H173" s="122">
        <f t="shared" si="41"/>
        <v>0</v>
      </c>
      <c r="I173" s="122">
        <f t="shared" si="45"/>
        <v>0</v>
      </c>
      <c r="J173" s="122">
        <f t="shared" si="46"/>
        <v>0</v>
      </c>
      <c r="K173" s="122">
        <f t="shared" si="47"/>
        <v>0</v>
      </c>
      <c r="L173" s="122">
        <f t="shared" si="48"/>
        <v>0</v>
      </c>
      <c r="M173" s="122">
        <f t="shared" si="49"/>
        <v>0</v>
      </c>
      <c r="N173" s="122">
        <f t="shared" si="50"/>
        <v>0</v>
      </c>
      <c r="O173" s="122">
        <f t="shared" si="51"/>
        <v>0</v>
      </c>
      <c r="P173" s="122">
        <f t="shared" si="52"/>
        <v>0</v>
      </c>
      <c r="Q173" s="122">
        <f t="shared" si="53"/>
        <v>0</v>
      </c>
      <c r="R173" s="122">
        <f t="shared" si="54"/>
        <v>0</v>
      </c>
      <c r="S173" s="122">
        <f t="shared" si="42"/>
        <v>0</v>
      </c>
      <c r="T173" s="122">
        <f t="shared" si="44"/>
        <v>0</v>
      </c>
    </row>
    <row r="174" spans="2:20" x14ac:dyDescent="0.15">
      <c r="B174" s="121">
        <f t="shared" si="43"/>
        <v>26</v>
      </c>
      <c r="C174" s="122">
        <f t="shared" si="36"/>
        <v>1902</v>
      </c>
      <c r="D174" s="123">
        <f t="shared" si="37"/>
        <v>2</v>
      </c>
      <c r="E174" s="124">
        <f t="shared" si="38"/>
        <v>763</v>
      </c>
      <c r="F174" s="124">
        <f t="shared" si="39"/>
        <v>790</v>
      </c>
      <c r="G174" s="122">
        <f t="shared" si="40"/>
        <v>0</v>
      </c>
      <c r="H174" s="122">
        <f t="shared" si="41"/>
        <v>0</v>
      </c>
      <c r="I174" s="122">
        <f t="shared" si="45"/>
        <v>0</v>
      </c>
      <c r="J174" s="122">
        <f t="shared" si="46"/>
        <v>0</v>
      </c>
      <c r="K174" s="122">
        <f t="shared" si="47"/>
        <v>0</v>
      </c>
      <c r="L174" s="122">
        <f t="shared" si="48"/>
        <v>0</v>
      </c>
      <c r="M174" s="122">
        <f t="shared" si="49"/>
        <v>0</v>
      </c>
      <c r="N174" s="122">
        <f t="shared" si="50"/>
        <v>0</v>
      </c>
      <c r="O174" s="122">
        <f t="shared" si="51"/>
        <v>0</v>
      </c>
      <c r="P174" s="122">
        <f t="shared" si="52"/>
        <v>0</v>
      </c>
      <c r="Q174" s="122">
        <f t="shared" si="53"/>
        <v>0</v>
      </c>
      <c r="R174" s="122">
        <f t="shared" si="54"/>
        <v>0</v>
      </c>
      <c r="S174" s="122">
        <f t="shared" si="42"/>
        <v>0</v>
      </c>
      <c r="T174" s="122">
        <f t="shared" si="44"/>
        <v>0</v>
      </c>
    </row>
    <row r="175" spans="2:20" x14ac:dyDescent="0.15">
      <c r="B175" s="121">
        <f t="shared" si="43"/>
        <v>27</v>
      </c>
      <c r="C175" s="122">
        <f t="shared" si="36"/>
        <v>1902</v>
      </c>
      <c r="D175" s="123">
        <f t="shared" si="37"/>
        <v>3</v>
      </c>
      <c r="E175" s="124">
        <f t="shared" si="38"/>
        <v>791</v>
      </c>
      <c r="F175" s="124">
        <f t="shared" si="39"/>
        <v>821</v>
      </c>
      <c r="G175" s="122">
        <f t="shared" si="40"/>
        <v>0</v>
      </c>
      <c r="H175" s="122">
        <f t="shared" si="41"/>
        <v>0</v>
      </c>
      <c r="I175" s="122">
        <f t="shared" si="45"/>
        <v>0</v>
      </c>
      <c r="J175" s="122">
        <f t="shared" si="46"/>
        <v>0</v>
      </c>
      <c r="K175" s="122">
        <f t="shared" si="47"/>
        <v>0</v>
      </c>
      <c r="L175" s="122">
        <f t="shared" si="48"/>
        <v>0</v>
      </c>
      <c r="M175" s="122">
        <f t="shared" si="49"/>
        <v>0</v>
      </c>
      <c r="N175" s="122">
        <f t="shared" si="50"/>
        <v>0</v>
      </c>
      <c r="O175" s="122">
        <f t="shared" si="51"/>
        <v>0</v>
      </c>
      <c r="P175" s="122">
        <f t="shared" si="52"/>
        <v>0</v>
      </c>
      <c r="Q175" s="122">
        <f t="shared" si="53"/>
        <v>0</v>
      </c>
      <c r="R175" s="122">
        <f t="shared" si="54"/>
        <v>0</v>
      </c>
      <c r="S175" s="122">
        <f t="shared" si="42"/>
        <v>0</v>
      </c>
      <c r="T175" s="122">
        <f t="shared" si="44"/>
        <v>0</v>
      </c>
    </row>
    <row r="176" spans="2:20" x14ac:dyDescent="0.15">
      <c r="B176" s="121">
        <f t="shared" si="43"/>
        <v>28</v>
      </c>
      <c r="C176" s="122">
        <f t="shared" si="36"/>
        <v>1902</v>
      </c>
      <c r="D176" s="123">
        <f t="shared" si="37"/>
        <v>4</v>
      </c>
      <c r="E176" s="124">
        <f t="shared" si="38"/>
        <v>822</v>
      </c>
      <c r="F176" s="124">
        <f t="shared" si="39"/>
        <v>851</v>
      </c>
      <c r="G176" s="122">
        <f t="shared" si="40"/>
        <v>0</v>
      </c>
      <c r="H176" s="122">
        <f t="shared" si="41"/>
        <v>0</v>
      </c>
      <c r="I176" s="122">
        <f t="shared" si="45"/>
        <v>0</v>
      </c>
      <c r="J176" s="122">
        <f t="shared" si="46"/>
        <v>0</v>
      </c>
      <c r="K176" s="122">
        <f t="shared" si="47"/>
        <v>0</v>
      </c>
      <c r="L176" s="122">
        <f t="shared" si="48"/>
        <v>0</v>
      </c>
      <c r="M176" s="122">
        <f t="shared" si="49"/>
        <v>0</v>
      </c>
      <c r="N176" s="122">
        <f t="shared" si="50"/>
        <v>0</v>
      </c>
      <c r="O176" s="122">
        <f t="shared" si="51"/>
        <v>0</v>
      </c>
      <c r="P176" s="122">
        <f t="shared" si="52"/>
        <v>0</v>
      </c>
      <c r="Q176" s="122">
        <f t="shared" si="53"/>
        <v>0</v>
      </c>
      <c r="R176" s="122">
        <f t="shared" si="54"/>
        <v>0</v>
      </c>
      <c r="S176" s="122">
        <f t="shared" si="42"/>
        <v>0</v>
      </c>
      <c r="T176" s="122">
        <f t="shared" si="44"/>
        <v>0</v>
      </c>
    </row>
    <row r="177" spans="2:20" x14ac:dyDescent="0.15">
      <c r="B177" s="121">
        <f t="shared" si="43"/>
        <v>29</v>
      </c>
      <c r="C177" s="122">
        <f t="shared" si="36"/>
        <v>1902</v>
      </c>
      <c r="D177" s="123">
        <f t="shared" si="37"/>
        <v>5</v>
      </c>
      <c r="E177" s="124">
        <f t="shared" si="38"/>
        <v>852</v>
      </c>
      <c r="F177" s="124">
        <f t="shared" si="39"/>
        <v>882</v>
      </c>
      <c r="G177" s="122">
        <f t="shared" si="40"/>
        <v>0</v>
      </c>
      <c r="H177" s="122">
        <f t="shared" si="41"/>
        <v>0</v>
      </c>
      <c r="I177" s="122">
        <f t="shared" si="45"/>
        <v>0</v>
      </c>
      <c r="J177" s="122">
        <f t="shared" si="46"/>
        <v>0</v>
      </c>
      <c r="K177" s="122">
        <f t="shared" si="47"/>
        <v>0</v>
      </c>
      <c r="L177" s="122">
        <f t="shared" si="48"/>
        <v>0</v>
      </c>
      <c r="M177" s="122">
        <f t="shared" si="49"/>
        <v>0</v>
      </c>
      <c r="N177" s="122">
        <f t="shared" si="50"/>
        <v>0</v>
      </c>
      <c r="O177" s="122">
        <f t="shared" si="51"/>
        <v>0</v>
      </c>
      <c r="P177" s="122">
        <f t="shared" si="52"/>
        <v>0</v>
      </c>
      <c r="Q177" s="122">
        <f t="shared" si="53"/>
        <v>0</v>
      </c>
      <c r="R177" s="122">
        <f t="shared" si="54"/>
        <v>0</v>
      </c>
      <c r="S177" s="122">
        <f t="shared" si="42"/>
        <v>0</v>
      </c>
      <c r="T177" s="122">
        <f t="shared" si="44"/>
        <v>0</v>
      </c>
    </row>
    <row r="178" spans="2:20" x14ac:dyDescent="0.15">
      <c r="B178" s="121">
        <f t="shared" si="43"/>
        <v>30</v>
      </c>
      <c r="C178" s="122">
        <f t="shared" si="36"/>
        <v>1902</v>
      </c>
      <c r="D178" s="123">
        <f t="shared" si="37"/>
        <v>6</v>
      </c>
      <c r="E178" s="124">
        <f t="shared" si="38"/>
        <v>883</v>
      </c>
      <c r="F178" s="124">
        <f t="shared" si="39"/>
        <v>912</v>
      </c>
      <c r="G178" s="122">
        <f t="shared" si="40"/>
        <v>0</v>
      </c>
      <c r="H178" s="122">
        <f t="shared" si="41"/>
        <v>0</v>
      </c>
      <c r="I178" s="122">
        <f t="shared" si="45"/>
        <v>0</v>
      </c>
      <c r="J178" s="122">
        <f t="shared" si="46"/>
        <v>0</v>
      </c>
      <c r="K178" s="122">
        <f t="shared" si="47"/>
        <v>0</v>
      </c>
      <c r="L178" s="122">
        <f t="shared" si="48"/>
        <v>0</v>
      </c>
      <c r="M178" s="122">
        <f t="shared" si="49"/>
        <v>0</v>
      </c>
      <c r="N178" s="122">
        <f t="shared" si="50"/>
        <v>0</v>
      </c>
      <c r="O178" s="122">
        <f t="shared" si="51"/>
        <v>0</v>
      </c>
      <c r="P178" s="122">
        <f t="shared" si="52"/>
        <v>0</v>
      </c>
      <c r="Q178" s="122">
        <f t="shared" si="53"/>
        <v>0</v>
      </c>
      <c r="R178" s="122">
        <f t="shared" si="54"/>
        <v>0</v>
      </c>
      <c r="S178" s="122">
        <f t="shared" si="42"/>
        <v>0</v>
      </c>
      <c r="T178" s="122">
        <f t="shared" si="44"/>
        <v>0</v>
      </c>
    </row>
    <row r="179" spans="2:20" x14ac:dyDescent="0.15">
      <c r="B179" s="121">
        <f t="shared" si="43"/>
        <v>31</v>
      </c>
      <c r="C179" s="122">
        <f t="shared" si="36"/>
        <v>1902</v>
      </c>
      <c r="D179" s="123">
        <f t="shared" si="37"/>
        <v>7</v>
      </c>
      <c r="E179" s="124">
        <f t="shared" si="38"/>
        <v>913</v>
      </c>
      <c r="F179" s="124">
        <f t="shared" si="39"/>
        <v>943</v>
      </c>
      <c r="G179" s="122">
        <f t="shared" si="40"/>
        <v>0</v>
      </c>
      <c r="H179" s="122">
        <f t="shared" si="41"/>
        <v>0</v>
      </c>
      <c r="I179" s="122">
        <f t="shared" si="45"/>
        <v>0</v>
      </c>
      <c r="J179" s="122">
        <f t="shared" si="46"/>
        <v>0</v>
      </c>
      <c r="K179" s="122">
        <f t="shared" si="47"/>
        <v>0</v>
      </c>
      <c r="L179" s="122">
        <f t="shared" si="48"/>
        <v>0</v>
      </c>
      <c r="M179" s="122">
        <f t="shared" si="49"/>
        <v>0</v>
      </c>
      <c r="N179" s="122">
        <f t="shared" si="50"/>
        <v>0</v>
      </c>
      <c r="O179" s="122">
        <f t="shared" si="51"/>
        <v>0</v>
      </c>
      <c r="P179" s="122">
        <f t="shared" si="52"/>
        <v>0</v>
      </c>
      <c r="Q179" s="122">
        <f t="shared" si="53"/>
        <v>0</v>
      </c>
      <c r="R179" s="122">
        <f t="shared" si="54"/>
        <v>0</v>
      </c>
      <c r="S179" s="122">
        <f t="shared" si="42"/>
        <v>0</v>
      </c>
      <c r="T179" s="122">
        <f t="shared" si="44"/>
        <v>0</v>
      </c>
    </row>
    <row r="180" spans="2:20" x14ac:dyDescent="0.15">
      <c r="B180" s="121">
        <f t="shared" si="43"/>
        <v>32</v>
      </c>
      <c r="C180" s="122">
        <f t="shared" si="36"/>
        <v>1902</v>
      </c>
      <c r="D180" s="123">
        <f t="shared" si="37"/>
        <v>8</v>
      </c>
      <c r="E180" s="124">
        <f t="shared" si="38"/>
        <v>944</v>
      </c>
      <c r="F180" s="124">
        <f t="shared" si="39"/>
        <v>974</v>
      </c>
      <c r="G180" s="122">
        <f t="shared" si="40"/>
        <v>0</v>
      </c>
      <c r="H180" s="122">
        <f t="shared" si="41"/>
        <v>0</v>
      </c>
      <c r="I180" s="122">
        <f t="shared" si="45"/>
        <v>0</v>
      </c>
      <c r="J180" s="122">
        <f t="shared" si="46"/>
        <v>0</v>
      </c>
      <c r="K180" s="122">
        <f t="shared" si="47"/>
        <v>0</v>
      </c>
      <c r="L180" s="122">
        <f t="shared" si="48"/>
        <v>0</v>
      </c>
      <c r="M180" s="122">
        <f t="shared" si="49"/>
        <v>0</v>
      </c>
      <c r="N180" s="122">
        <f t="shared" si="50"/>
        <v>0</v>
      </c>
      <c r="O180" s="122">
        <f t="shared" si="51"/>
        <v>0</v>
      </c>
      <c r="P180" s="122">
        <f t="shared" si="52"/>
        <v>0</v>
      </c>
      <c r="Q180" s="122">
        <f t="shared" si="53"/>
        <v>0</v>
      </c>
      <c r="R180" s="122">
        <f t="shared" si="54"/>
        <v>0</v>
      </c>
      <c r="S180" s="122">
        <f t="shared" si="42"/>
        <v>0</v>
      </c>
      <c r="T180" s="122">
        <f t="shared" si="44"/>
        <v>0</v>
      </c>
    </row>
    <row r="181" spans="2:20" x14ac:dyDescent="0.15">
      <c r="B181" s="121">
        <f t="shared" si="43"/>
        <v>33</v>
      </c>
      <c r="C181" s="122">
        <f t="shared" si="36"/>
        <v>1902</v>
      </c>
      <c r="D181" s="123">
        <f t="shared" si="37"/>
        <v>9</v>
      </c>
      <c r="E181" s="124">
        <f t="shared" si="38"/>
        <v>975</v>
      </c>
      <c r="F181" s="124">
        <f t="shared" si="39"/>
        <v>1004</v>
      </c>
      <c r="G181" s="122">
        <f t="shared" si="40"/>
        <v>0</v>
      </c>
      <c r="H181" s="122">
        <f t="shared" si="41"/>
        <v>0</v>
      </c>
      <c r="I181" s="122">
        <f t="shared" si="45"/>
        <v>0</v>
      </c>
      <c r="J181" s="122">
        <f t="shared" si="46"/>
        <v>0</v>
      </c>
      <c r="K181" s="122">
        <f t="shared" si="47"/>
        <v>0</v>
      </c>
      <c r="L181" s="122">
        <f t="shared" si="48"/>
        <v>0</v>
      </c>
      <c r="M181" s="122">
        <f t="shared" si="49"/>
        <v>0</v>
      </c>
      <c r="N181" s="122">
        <f t="shared" si="50"/>
        <v>0</v>
      </c>
      <c r="O181" s="122">
        <f t="shared" si="51"/>
        <v>0</v>
      </c>
      <c r="P181" s="122">
        <f t="shared" si="52"/>
        <v>0</v>
      </c>
      <c r="Q181" s="122">
        <f t="shared" si="53"/>
        <v>0</v>
      </c>
      <c r="R181" s="122">
        <f t="shared" si="54"/>
        <v>0</v>
      </c>
      <c r="S181" s="122">
        <f t="shared" si="42"/>
        <v>0</v>
      </c>
      <c r="T181" s="122">
        <f t="shared" si="44"/>
        <v>0</v>
      </c>
    </row>
    <row r="182" spans="2:20" x14ac:dyDescent="0.15">
      <c r="B182" s="121">
        <f t="shared" si="43"/>
        <v>34</v>
      </c>
      <c r="C182" s="122">
        <f t="shared" si="36"/>
        <v>1902</v>
      </c>
      <c r="D182" s="123">
        <f t="shared" si="37"/>
        <v>10</v>
      </c>
      <c r="E182" s="124">
        <f t="shared" si="38"/>
        <v>1005</v>
      </c>
      <c r="F182" s="124">
        <f t="shared" si="39"/>
        <v>1035</v>
      </c>
      <c r="G182" s="122">
        <f t="shared" si="40"/>
        <v>0</v>
      </c>
      <c r="H182" s="122">
        <f t="shared" si="41"/>
        <v>0</v>
      </c>
      <c r="I182" s="122">
        <f t="shared" si="45"/>
        <v>0</v>
      </c>
      <c r="J182" s="122">
        <f t="shared" si="46"/>
        <v>0</v>
      </c>
      <c r="K182" s="122">
        <f t="shared" si="47"/>
        <v>0</v>
      </c>
      <c r="L182" s="122">
        <f t="shared" si="48"/>
        <v>0</v>
      </c>
      <c r="M182" s="122">
        <f t="shared" si="49"/>
        <v>0</v>
      </c>
      <c r="N182" s="122">
        <f t="shared" si="50"/>
        <v>0</v>
      </c>
      <c r="O182" s="122">
        <f t="shared" si="51"/>
        <v>0</v>
      </c>
      <c r="P182" s="122">
        <f t="shared" si="52"/>
        <v>0</v>
      </c>
      <c r="Q182" s="122">
        <f t="shared" si="53"/>
        <v>0</v>
      </c>
      <c r="R182" s="122">
        <f t="shared" si="54"/>
        <v>0</v>
      </c>
      <c r="S182" s="122">
        <f t="shared" si="42"/>
        <v>0</v>
      </c>
      <c r="T182" s="122">
        <f t="shared" si="44"/>
        <v>0</v>
      </c>
    </row>
    <row r="183" spans="2:20" x14ac:dyDescent="0.15">
      <c r="B183" s="121">
        <f t="shared" si="43"/>
        <v>35</v>
      </c>
      <c r="C183" s="122">
        <f t="shared" si="36"/>
        <v>1902</v>
      </c>
      <c r="D183" s="123">
        <f t="shared" si="37"/>
        <v>11</v>
      </c>
      <c r="E183" s="124">
        <f t="shared" si="38"/>
        <v>1036</v>
      </c>
      <c r="F183" s="124">
        <f t="shared" si="39"/>
        <v>1065</v>
      </c>
      <c r="G183" s="122">
        <f t="shared" si="40"/>
        <v>0</v>
      </c>
      <c r="H183" s="122">
        <f t="shared" si="41"/>
        <v>0</v>
      </c>
      <c r="I183" s="122">
        <f t="shared" si="45"/>
        <v>0</v>
      </c>
      <c r="J183" s="122">
        <f t="shared" si="46"/>
        <v>0</v>
      </c>
      <c r="K183" s="122">
        <f t="shared" si="47"/>
        <v>0</v>
      </c>
      <c r="L183" s="122">
        <f t="shared" si="48"/>
        <v>0</v>
      </c>
      <c r="M183" s="122">
        <f t="shared" si="49"/>
        <v>0</v>
      </c>
      <c r="N183" s="122">
        <f t="shared" si="50"/>
        <v>0</v>
      </c>
      <c r="O183" s="122">
        <f t="shared" si="51"/>
        <v>0</v>
      </c>
      <c r="P183" s="122">
        <f t="shared" si="52"/>
        <v>0</v>
      </c>
      <c r="Q183" s="122">
        <f t="shared" si="53"/>
        <v>0</v>
      </c>
      <c r="R183" s="122">
        <f t="shared" si="54"/>
        <v>0</v>
      </c>
      <c r="S183" s="122">
        <f t="shared" si="42"/>
        <v>0</v>
      </c>
      <c r="T183" s="122">
        <f t="shared" si="44"/>
        <v>0</v>
      </c>
    </row>
    <row r="184" spans="2:20" x14ac:dyDescent="0.15">
      <c r="B184" s="121">
        <f t="shared" si="43"/>
        <v>36</v>
      </c>
      <c r="C184" s="122">
        <f t="shared" si="36"/>
        <v>1902</v>
      </c>
      <c r="D184" s="123">
        <f t="shared" si="37"/>
        <v>12</v>
      </c>
      <c r="E184" s="124">
        <f t="shared" si="38"/>
        <v>1066</v>
      </c>
      <c r="F184" s="124">
        <f t="shared" si="39"/>
        <v>1096</v>
      </c>
      <c r="G184" s="122">
        <f t="shared" si="40"/>
        <v>0</v>
      </c>
      <c r="H184" s="122">
        <f t="shared" si="41"/>
        <v>0</v>
      </c>
      <c r="I184" s="122">
        <f t="shared" si="45"/>
        <v>0</v>
      </c>
      <c r="J184" s="122">
        <f t="shared" si="46"/>
        <v>0</v>
      </c>
      <c r="K184" s="122">
        <f t="shared" si="47"/>
        <v>0</v>
      </c>
      <c r="L184" s="122">
        <f t="shared" si="48"/>
        <v>0</v>
      </c>
      <c r="M184" s="122">
        <f t="shared" si="49"/>
        <v>0</v>
      </c>
      <c r="N184" s="122">
        <f t="shared" si="50"/>
        <v>0</v>
      </c>
      <c r="O184" s="122">
        <f t="shared" si="51"/>
        <v>0</v>
      </c>
      <c r="P184" s="122">
        <f t="shared" si="52"/>
        <v>0</v>
      </c>
      <c r="Q184" s="122">
        <f t="shared" si="53"/>
        <v>0</v>
      </c>
      <c r="R184" s="122">
        <f t="shared" si="54"/>
        <v>0</v>
      </c>
      <c r="S184" s="122">
        <f t="shared" si="42"/>
        <v>0</v>
      </c>
      <c r="T184" s="122">
        <f t="shared" si="44"/>
        <v>0</v>
      </c>
    </row>
    <row r="185" spans="2:20" x14ac:dyDescent="0.15">
      <c r="B185" s="121">
        <f t="shared" si="43"/>
        <v>37</v>
      </c>
      <c r="C185" s="122">
        <f t="shared" si="36"/>
        <v>1903</v>
      </c>
      <c r="D185" s="123">
        <f t="shared" si="37"/>
        <v>1</v>
      </c>
      <c r="E185" s="124">
        <f t="shared" si="38"/>
        <v>1097</v>
      </c>
      <c r="F185" s="124">
        <f t="shared" si="39"/>
        <v>1127</v>
      </c>
      <c r="G185" s="122">
        <f t="shared" si="40"/>
        <v>0</v>
      </c>
      <c r="H185" s="122">
        <f t="shared" si="41"/>
        <v>0</v>
      </c>
      <c r="I185" s="122">
        <f t="shared" si="45"/>
        <v>0</v>
      </c>
      <c r="J185" s="122">
        <f t="shared" si="46"/>
        <v>0</v>
      </c>
      <c r="K185" s="122">
        <f t="shared" si="47"/>
        <v>0</v>
      </c>
      <c r="L185" s="122">
        <f t="shared" si="48"/>
        <v>0</v>
      </c>
      <c r="M185" s="122">
        <f t="shared" si="49"/>
        <v>0</v>
      </c>
      <c r="N185" s="122">
        <f t="shared" si="50"/>
        <v>0</v>
      </c>
      <c r="O185" s="122">
        <f t="shared" si="51"/>
        <v>0</v>
      </c>
      <c r="P185" s="122">
        <f t="shared" si="52"/>
        <v>0</v>
      </c>
      <c r="Q185" s="122">
        <f t="shared" si="53"/>
        <v>0</v>
      </c>
      <c r="R185" s="122">
        <f t="shared" si="54"/>
        <v>0</v>
      </c>
      <c r="S185" s="122">
        <f t="shared" si="42"/>
        <v>0</v>
      </c>
      <c r="T185" s="122">
        <f t="shared" si="44"/>
        <v>0</v>
      </c>
    </row>
    <row r="186" spans="2:20" x14ac:dyDescent="0.15">
      <c r="B186" s="121">
        <f t="shared" si="43"/>
        <v>38</v>
      </c>
      <c r="C186" s="122">
        <f t="shared" si="36"/>
        <v>1903</v>
      </c>
      <c r="D186" s="123">
        <f t="shared" si="37"/>
        <v>2</v>
      </c>
      <c r="E186" s="124">
        <f t="shared" si="38"/>
        <v>1128</v>
      </c>
      <c r="F186" s="124">
        <f t="shared" si="39"/>
        <v>1155</v>
      </c>
      <c r="G186" s="122">
        <f t="shared" si="40"/>
        <v>0</v>
      </c>
      <c r="H186" s="122">
        <f t="shared" si="41"/>
        <v>0</v>
      </c>
      <c r="I186" s="122">
        <f t="shared" si="45"/>
        <v>0</v>
      </c>
      <c r="J186" s="122">
        <f t="shared" si="46"/>
        <v>0</v>
      </c>
      <c r="K186" s="122">
        <f t="shared" si="47"/>
        <v>0</v>
      </c>
      <c r="L186" s="122">
        <f t="shared" si="48"/>
        <v>0</v>
      </c>
      <c r="M186" s="122">
        <f t="shared" si="49"/>
        <v>0</v>
      </c>
      <c r="N186" s="122">
        <f t="shared" si="50"/>
        <v>0</v>
      </c>
      <c r="O186" s="122">
        <f t="shared" si="51"/>
        <v>0</v>
      </c>
      <c r="P186" s="122">
        <f t="shared" si="52"/>
        <v>0</v>
      </c>
      <c r="Q186" s="122">
        <f t="shared" si="53"/>
        <v>0</v>
      </c>
      <c r="R186" s="122">
        <f t="shared" si="54"/>
        <v>0</v>
      </c>
      <c r="S186" s="122">
        <f t="shared" si="42"/>
        <v>0</v>
      </c>
      <c r="T186" s="122">
        <f t="shared" si="44"/>
        <v>0</v>
      </c>
    </row>
    <row r="187" spans="2:20" x14ac:dyDescent="0.15">
      <c r="B187" s="121">
        <f t="shared" si="43"/>
        <v>39</v>
      </c>
      <c r="C187" s="122">
        <f t="shared" si="36"/>
        <v>1903</v>
      </c>
      <c r="D187" s="123">
        <f t="shared" si="37"/>
        <v>3</v>
      </c>
      <c r="E187" s="124">
        <f t="shared" si="38"/>
        <v>1156</v>
      </c>
      <c r="F187" s="124">
        <f t="shared" si="39"/>
        <v>1186</v>
      </c>
      <c r="G187" s="122">
        <f t="shared" si="40"/>
        <v>0</v>
      </c>
      <c r="H187" s="122">
        <f t="shared" si="41"/>
        <v>0</v>
      </c>
      <c r="I187" s="122">
        <f t="shared" si="45"/>
        <v>0</v>
      </c>
      <c r="J187" s="122">
        <f t="shared" si="46"/>
        <v>0</v>
      </c>
      <c r="K187" s="122">
        <f t="shared" si="47"/>
        <v>0</v>
      </c>
      <c r="L187" s="122">
        <f t="shared" si="48"/>
        <v>0</v>
      </c>
      <c r="M187" s="122">
        <f t="shared" si="49"/>
        <v>0</v>
      </c>
      <c r="N187" s="122">
        <f t="shared" si="50"/>
        <v>0</v>
      </c>
      <c r="O187" s="122">
        <f t="shared" si="51"/>
        <v>0</v>
      </c>
      <c r="P187" s="122">
        <f t="shared" si="52"/>
        <v>0</v>
      </c>
      <c r="Q187" s="122">
        <f t="shared" si="53"/>
        <v>0</v>
      </c>
      <c r="R187" s="122">
        <f t="shared" si="54"/>
        <v>0</v>
      </c>
      <c r="S187" s="122">
        <f t="shared" si="42"/>
        <v>0</v>
      </c>
      <c r="T187" s="122">
        <f t="shared" si="44"/>
        <v>0</v>
      </c>
    </row>
    <row r="188" spans="2:20" x14ac:dyDescent="0.15">
      <c r="B188" s="121">
        <f t="shared" si="43"/>
        <v>40</v>
      </c>
      <c r="C188" s="122">
        <f t="shared" si="36"/>
        <v>1903</v>
      </c>
      <c r="D188" s="123">
        <f t="shared" si="37"/>
        <v>4</v>
      </c>
      <c r="E188" s="124">
        <f t="shared" si="38"/>
        <v>1187</v>
      </c>
      <c r="F188" s="124">
        <f t="shared" si="39"/>
        <v>1216</v>
      </c>
      <c r="G188" s="122">
        <f t="shared" si="40"/>
        <v>0</v>
      </c>
      <c r="H188" s="122">
        <f t="shared" si="41"/>
        <v>0</v>
      </c>
      <c r="I188" s="122">
        <f t="shared" si="45"/>
        <v>0</v>
      </c>
      <c r="J188" s="122">
        <f t="shared" si="46"/>
        <v>0</v>
      </c>
      <c r="K188" s="122">
        <f t="shared" si="47"/>
        <v>0</v>
      </c>
      <c r="L188" s="122">
        <f t="shared" si="48"/>
        <v>0</v>
      </c>
      <c r="M188" s="122">
        <f t="shared" si="49"/>
        <v>0</v>
      </c>
      <c r="N188" s="122">
        <f t="shared" si="50"/>
        <v>0</v>
      </c>
      <c r="O188" s="122">
        <f t="shared" si="51"/>
        <v>0</v>
      </c>
      <c r="P188" s="122">
        <f t="shared" si="52"/>
        <v>0</v>
      </c>
      <c r="Q188" s="122">
        <f t="shared" si="53"/>
        <v>0</v>
      </c>
      <c r="R188" s="122">
        <f t="shared" si="54"/>
        <v>0</v>
      </c>
      <c r="S188" s="122">
        <f t="shared" si="42"/>
        <v>0</v>
      </c>
      <c r="T188" s="122">
        <f t="shared" si="44"/>
        <v>0</v>
      </c>
    </row>
    <row r="189" spans="2:20" x14ac:dyDescent="0.15">
      <c r="B189" s="121">
        <f t="shared" si="43"/>
        <v>41</v>
      </c>
      <c r="C189" s="122">
        <f t="shared" si="36"/>
        <v>1903</v>
      </c>
      <c r="D189" s="123">
        <f t="shared" si="37"/>
        <v>5</v>
      </c>
      <c r="E189" s="124">
        <f t="shared" si="38"/>
        <v>1217</v>
      </c>
      <c r="F189" s="124">
        <f t="shared" si="39"/>
        <v>1247</v>
      </c>
      <c r="G189" s="122">
        <f t="shared" si="40"/>
        <v>0</v>
      </c>
      <c r="H189" s="122">
        <f t="shared" si="41"/>
        <v>0</v>
      </c>
      <c r="I189" s="122">
        <f t="shared" si="45"/>
        <v>0</v>
      </c>
      <c r="J189" s="122">
        <f t="shared" si="46"/>
        <v>0</v>
      </c>
      <c r="K189" s="122">
        <f t="shared" si="47"/>
        <v>0</v>
      </c>
      <c r="L189" s="122">
        <f t="shared" si="48"/>
        <v>0</v>
      </c>
      <c r="M189" s="122">
        <f t="shared" si="49"/>
        <v>0</v>
      </c>
      <c r="N189" s="122">
        <f t="shared" si="50"/>
        <v>0</v>
      </c>
      <c r="O189" s="122">
        <f t="shared" si="51"/>
        <v>0</v>
      </c>
      <c r="P189" s="122">
        <f t="shared" si="52"/>
        <v>0</v>
      </c>
      <c r="Q189" s="122">
        <f t="shared" si="53"/>
        <v>0</v>
      </c>
      <c r="R189" s="122">
        <f t="shared" si="54"/>
        <v>0</v>
      </c>
      <c r="S189" s="122">
        <f t="shared" si="42"/>
        <v>0</v>
      </c>
      <c r="T189" s="122">
        <f t="shared" si="44"/>
        <v>0</v>
      </c>
    </row>
    <row r="190" spans="2:20" x14ac:dyDescent="0.15">
      <c r="B190" s="121">
        <f t="shared" si="43"/>
        <v>42</v>
      </c>
      <c r="C190" s="122">
        <f t="shared" si="36"/>
        <v>1903</v>
      </c>
      <c r="D190" s="123">
        <f t="shared" si="37"/>
        <v>6</v>
      </c>
      <c r="E190" s="124">
        <f t="shared" si="38"/>
        <v>1248</v>
      </c>
      <c r="F190" s="124">
        <f t="shared" si="39"/>
        <v>1277</v>
      </c>
      <c r="G190" s="122">
        <f t="shared" si="40"/>
        <v>0</v>
      </c>
      <c r="H190" s="122">
        <f t="shared" si="41"/>
        <v>0</v>
      </c>
      <c r="I190" s="122">
        <f t="shared" si="45"/>
        <v>0</v>
      </c>
      <c r="J190" s="122">
        <f t="shared" si="46"/>
        <v>0</v>
      </c>
      <c r="K190" s="122">
        <f t="shared" si="47"/>
        <v>0</v>
      </c>
      <c r="L190" s="122">
        <f t="shared" si="48"/>
        <v>0</v>
      </c>
      <c r="M190" s="122">
        <f t="shared" si="49"/>
        <v>0</v>
      </c>
      <c r="N190" s="122">
        <f t="shared" si="50"/>
        <v>0</v>
      </c>
      <c r="O190" s="122">
        <f t="shared" si="51"/>
        <v>0</v>
      </c>
      <c r="P190" s="122">
        <f t="shared" si="52"/>
        <v>0</v>
      </c>
      <c r="Q190" s="122">
        <f t="shared" si="53"/>
        <v>0</v>
      </c>
      <c r="R190" s="122">
        <f t="shared" si="54"/>
        <v>0</v>
      </c>
      <c r="S190" s="122">
        <f t="shared" si="42"/>
        <v>0</v>
      </c>
      <c r="T190" s="122">
        <f t="shared" si="44"/>
        <v>0</v>
      </c>
    </row>
    <row r="191" spans="2:20" x14ac:dyDescent="0.15">
      <c r="B191" s="121">
        <f t="shared" si="43"/>
        <v>43</v>
      </c>
      <c r="C191" s="122">
        <f t="shared" si="36"/>
        <v>1903</v>
      </c>
      <c r="D191" s="123">
        <f t="shared" si="37"/>
        <v>7</v>
      </c>
      <c r="E191" s="124">
        <f t="shared" si="38"/>
        <v>1278</v>
      </c>
      <c r="F191" s="124">
        <f t="shared" si="39"/>
        <v>1308</v>
      </c>
      <c r="G191" s="122">
        <f t="shared" si="40"/>
        <v>0</v>
      </c>
      <c r="H191" s="122">
        <f t="shared" si="41"/>
        <v>0</v>
      </c>
      <c r="I191" s="122">
        <f t="shared" si="45"/>
        <v>0</v>
      </c>
      <c r="J191" s="122">
        <f t="shared" si="46"/>
        <v>0</v>
      </c>
      <c r="K191" s="122">
        <f t="shared" si="47"/>
        <v>0</v>
      </c>
      <c r="L191" s="122">
        <f t="shared" si="48"/>
        <v>0</v>
      </c>
      <c r="M191" s="122">
        <f t="shared" si="49"/>
        <v>0</v>
      </c>
      <c r="N191" s="122">
        <f t="shared" si="50"/>
        <v>0</v>
      </c>
      <c r="O191" s="122">
        <f t="shared" si="51"/>
        <v>0</v>
      </c>
      <c r="P191" s="122">
        <f t="shared" si="52"/>
        <v>0</v>
      </c>
      <c r="Q191" s="122">
        <f t="shared" si="53"/>
        <v>0</v>
      </c>
      <c r="R191" s="122">
        <f t="shared" si="54"/>
        <v>0</v>
      </c>
      <c r="S191" s="122">
        <f t="shared" si="42"/>
        <v>0</v>
      </c>
      <c r="T191" s="122">
        <f t="shared" si="44"/>
        <v>0</v>
      </c>
    </row>
    <row r="192" spans="2:20" x14ac:dyDescent="0.15">
      <c r="B192" s="121">
        <f t="shared" si="43"/>
        <v>44</v>
      </c>
      <c r="C192" s="122">
        <f t="shared" si="36"/>
        <v>1903</v>
      </c>
      <c r="D192" s="123">
        <f t="shared" si="37"/>
        <v>8</v>
      </c>
      <c r="E192" s="124">
        <f t="shared" si="38"/>
        <v>1309</v>
      </c>
      <c r="F192" s="124">
        <f t="shared" si="39"/>
        <v>1339</v>
      </c>
      <c r="G192" s="122">
        <f t="shared" si="40"/>
        <v>0</v>
      </c>
      <c r="H192" s="122">
        <f t="shared" si="41"/>
        <v>0</v>
      </c>
      <c r="I192" s="122">
        <f t="shared" si="45"/>
        <v>0</v>
      </c>
      <c r="J192" s="122">
        <f t="shared" si="46"/>
        <v>0</v>
      </c>
      <c r="K192" s="122">
        <f t="shared" si="47"/>
        <v>0</v>
      </c>
      <c r="L192" s="122">
        <f t="shared" si="48"/>
        <v>0</v>
      </c>
      <c r="M192" s="122">
        <f t="shared" si="49"/>
        <v>0</v>
      </c>
      <c r="N192" s="122">
        <f t="shared" si="50"/>
        <v>0</v>
      </c>
      <c r="O192" s="122">
        <f t="shared" si="51"/>
        <v>0</v>
      </c>
      <c r="P192" s="122">
        <f t="shared" si="52"/>
        <v>0</v>
      </c>
      <c r="Q192" s="122">
        <f t="shared" si="53"/>
        <v>0</v>
      </c>
      <c r="R192" s="122">
        <f t="shared" si="54"/>
        <v>0</v>
      </c>
      <c r="S192" s="122">
        <f t="shared" si="42"/>
        <v>0</v>
      </c>
      <c r="T192" s="122">
        <f t="shared" si="44"/>
        <v>0</v>
      </c>
    </row>
    <row r="193" spans="2:20" x14ac:dyDescent="0.15">
      <c r="B193" s="121">
        <f t="shared" si="43"/>
        <v>45</v>
      </c>
      <c r="C193" s="122">
        <f t="shared" si="36"/>
        <v>1903</v>
      </c>
      <c r="D193" s="123">
        <f t="shared" si="37"/>
        <v>9</v>
      </c>
      <c r="E193" s="124">
        <f t="shared" si="38"/>
        <v>1340</v>
      </c>
      <c r="F193" s="124">
        <f t="shared" si="39"/>
        <v>1369</v>
      </c>
      <c r="G193" s="122">
        <f t="shared" si="40"/>
        <v>0</v>
      </c>
      <c r="H193" s="122">
        <f t="shared" si="41"/>
        <v>0</v>
      </c>
      <c r="I193" s="122">
        <f t="shared" si="45"/>
        <v>0</v>
      </c>
      <c r="J193" s="122">
        <f t="shared" si="46"/>
        <v>0</v>
      </c>
      <c r="K193" s="122">
        <f t="shared" si="47"/>
        <v>0</v>
      </c>
      <c r="L193" s="122">
        <f t="shared" si="48"/>
        <v>0</v>
      </c>
      <c r="M193" s="122">
        <f t="shared" si="49"/>
        <v>0</v>
      </c>
      <c r="N193" s="122">
        <f t="shared" si="50"/>
        <v>0</v>
      </c>
      <c r="O193" s="122">
        <f t="shared" si="51"/>
        <v>0</v>
      </c>
      <c r="P193" s="122">
        <f t="shared" si="52"/>
        <v>0</v>
      </c>
      <c r="Q193" s="122">
        <f t="shared" si="53"/>
        <v>0</v>
      </c>
      <c r="R193" s="122">
        <f t="shared" si="54"/>
        <v>0</v>
      </c>
      <c r="S193" s="122">
        <f t="shared" si="42"/>
        <v>0</v>
      </c>
      <c r="T193" s="122">
        <f t="shared" si="44"/>
        <v>0</v>
      </c>
    </row>
    <row r="194" spans="2:20" x14ac:dyDescent="0.15">
      <c r="B194" s="121">
        <f t="shared" si="43"/>
        <v>46</v>
      </c>
      <c r="C194" s="122">
        <f t="shared" si="36"/>
        <v>1903</v>
      </c>
      <c r="D194" s="123">
        <f t="shared" si="37"/>
        <v>10</v>
      </c>
      <c r="E194" s="124">
        <f t="shared" si="38"/>
        <v>1370</v>
      </c>
      <c r="F194" s="124">
        <f t="shared" si="39"/>
        <v>1400</v>
      </c>
      <c r="G194" s="122">
        <f t="shared" si="40"/>
        <v>0</v>
      </c>
      <c r="H194" s="122">
        <f t="shared" si="41"/>
        <v>0</v>
      </c>
      <c r="I194" s="122">
        <f t="shared" si="45"/>
        <v>0</v>
      </c>
      <c r="J194" s="122">
        <f t="shared" si="46"/>
        <v>0</v>
      </c>
      <c r="K194" s="122">
        <f t="shared" si="47"/>
        <v>0</v>
      </c>
      <c r="L194" s="122">
        <f t="shared" si="48"/>
        <v>0</v>
      </c>
      <c r="M194" s="122">
        <f t="shared" si="49"/>
        <v>0</v>
      </c>
      <c r="N194" s="122">
        <f t="shared" si="50"/>
        <v>0</v>
      </c>
      <c r="O194" s="122">
        <f t="shared" si="51"/>
        <v>0</v>
      </c>
      <c r="P194" s="122">
        <f t="shared" si="52"/>
        <v>0</v>
      </c>
      <c r="Q194" s="122">
        <f t="shared" si="53"/>
        <v>0</v>
      </c>
      <c r="R194" s="122">
        <f t="shared" si="54"/>
        <v>0</v>
      </c>
      <c r="S194" s="122">
        <f t="shared" si="42"/>
        <v>0</v>
      </c>
      <c r="T194" s="122">
        <f t="shared" si="44"/>
        <v>0</v>
      </c>
    </row>
    <row r="195" spans="2:20" x14ac:dyDescent="0.15">
      <c r="B195" s="121">
        <f t="shared" si="43"/>
        <v>47</v>
      </c>
      <c r="C195" s="122">
        <f t="shared" si="36"/>
        <v>1903</v>
      </c>
      <c r="D195" s="123">
        <f t="shared" si="37"/>
        <v>11</v>
      </c>
      <c r="E195" s="124">
        <f t="shared" si="38"/>
        <v>1401</v>
      </c>
      <c r="F195" s="124">
        <f t="shared" si="39"/>
        <v>1430</v>
      </c>
      <c r="G195" s="122">
        <f t="shared" si="40"/>
        <v>0</v>
      </c>
      <c r="H195" s="122">
        <f t="shared" si="41"/>
        <v>0</v>
      </c>
      <c r="I195" s="122">
        <f t="shared" si="45"/>
        <v>0</v>
      </c>
      <c r="J195" s="122">
        <f t="shared" si="46"/>
        <v>0</v>
      </c>
      <c r="K195" s="122">
        <f t="shared" si="47"/>
        <v>0</v>
      </c>
      <c r="L195" s="122">
        <f t="shared" si="48"/>
        <v>0</v>
      </c>
      <c r="M195" s="122">
        <f t="shared" si="49"/>
        <v>0</v>
      </c>
      <c r="N195" s="122">
        <f t="shared" si="50"/>
        <v>0</v>
      </c>
      <c r="O195" s="122">
        <f t="shared" si="51"/>
        <v>0</v>
      </c>
      <c r="P195" s="122">
        <f t="shared" si="52"/>
        <v>0</v>
      </c>
      <c r="Q195" s="122">
        <f t="shared" si="53"/>
        <v>0</v>
      </c>
      <c r="R195" s="122">
        <f t="shared" si="54"/>
        <v>0</v>
      </c>
      <c r="S195" s="122">
        <f t="shared" si="42"/>
        <v>0</v>
      </c>
      <c r="T195" s="122">
        <f t="shared" si="44"/>
        <v>0</v>
      </c>
    </row>
    <row r="196" spans="2:20" x14ac:dyDescent="0.15">
      <c r="B196" s="121">
        <f t="shared" si="43"/>
        <v>48</v>
      </c>
      <c r="C196" s="122">
        <f t="shared" si="36"/>
        <v>1903</v>
      </c>
      <c r="D196" s="123">
        <f t="shared" si="37"/>
        <v>12</v>
      </c>
      <c r="E196" s="124">
        <f t="shared" si="38"/>
        <v>1431</v>
      </c>
      <c r="F196" s="124">
        <f t="shared" si="39"/>
        <v>1461</v>
      </c>
      <c r="G196" s="122">
        <f t="shared" si="40"/>
        <v>0</v>
      </c>
      <c r="H196" s="122">
        <f t="shared" si="41"/>
        <v>0</v>
      </c>
      <c r="I196" s="122">
        <f t="shared" si="45"/>
        <v>0</v>
      </c>
      <c r="J196" s="122">
        <f t="shared" si="46"/>
        <v>0</v>
      </c>
      <c r="K196" s="122">
        <f t="shared" si="47"/>
        <v>0</v>
      </c>
      <c r="L196" s="122">
        <f t="shared" si="48"/>
        <v>0</v>
      </c>
      <c r="M196" s="122">
        <f t="shared" si="49"/>
        <v>0</v>
      </c>
      <c r="N196" s="122">
        <f t="shared" si="50"/>
        <v>0</v>
      </c>
      <c r="O196" s="122">
        <f t="shared" si="51"/>
        <v>0</v>
      </c>
      <c r="P196" s="122">
        <f t="shared" si="52"/>
        <v>0</v>
      </c>
      <c r="Q196" s="122">
        <f t="shared" si="53"/>
        <v>0</v>
      </c>
      <c r="R196" s="122">
        <f t="shared" si="54"/>
        <v>0</v>
      </c>
      <c r="S196" s="122">
        <f t="shared" si="42"/>
        <v>0</v>
      </c>
      <c r="T196" s="122">
        <f t="shared" si="44"/>
        <v>0</v>
      </c>
    </row>
    <row r="197" spans="2:20" x14ac:dyDescent="0.15">
      <c r="B197" s="121">
        <f t="shared" si="43"/>
        <v>49</v>
      </c>
      <c r="C197" s="122">
        <f t="shared" si="36"/>
        <v>1904</v>
      </c>
      <c r="D197" s="123">
        <f t="shared" si="37"/>
        <v>1</v>
      </c>
      <c r="E197" s="124">
        <f t="shared" si="38"/>
        <v>1462</v>
      </c>
      <c r="F197" s="124">
        <f t="shared" si="39"/>
        <v>1492</v>
      </c>
      <c r="G197" s="122">
        <f t="shared" si="40"/>
        <v>0</v>
      </c>
      <c r="H197" s="122">
        <f t="shared" si="41"/>
        <v>0</v>
      </c>
      <c r="I197" s="122">
        <f t="shared" si="45"/>
        <v>0</v>
      </c>
      <c r="J197" s="122">
        <f t="shared" si="46"/>
        <v>0</v>
      </c>
      <c r="K197" s="122">
        <f t="shared" si="47"/>
        <v>0</v>
      </c>
      <c r="L197" s="122">
        <f t="shared" si="48"/>
        <v>0</v>
      </c>
      <c r="M197" s="122">
        <f t="shared" si="49"/>
        <v>0</v>
      </c>
      <c r="N197" s="122">
        <f t="shared" si="50"/>
        <v>0</v>
      </c>
      <c r="O197" s="122">
        <f t="shared" si="51"/>
        <v>0</v>
      </c>
      <c r="P197" s="122">
        <f t="shared" si="52"/>
        <v>0</v>
      </c>
      <c r="Q197" s="122">
        <f t="shared" si="53"/>
        <v>0</v>
      </c>
      <c r="R197" s="122">
        <f t="shared" si="54"/>
        <v>0</v>
      </c>
      <c r="S197" s="122">
        <f t="shared" si="42"/>
        <v>0</v>
      </c>
      <c r="T197" s="122">
        <f t="shared" si="44"/>
        <v>0</v>
      </c>
    </row>
    <row r="198" spans="2:20" x14ac:dyDescent="0.15">
      <c r="B198" s="121">
        <f t="shared" si="43"/>
        <v>50</v>
      </c>
      <c r="C198" s="122">
        <f t="shared" si="36"/>
        <v>1904</v>
      </c>
      <c r="D198" s="123">
        <f t="shared" si="37"/>
        <v>2</v>
      </c>
      <c r="E198" s="124">
        <f t="shared" si="38"/>
        <v>1493</v>
      </c>
      <c r="F198" s="124">
        <f t="shared" si="39"/>
        <v>1521</v>
      </c>
      <c r="G198" s="122">
        <f t="shared" si="40"/>
        <v>0</v>
      </c>
      <c r="H198" s="122">
        <f t="shared" si="41"/>
        <v>0</v>
      </c>
      <c r="I198" s="122">
        <f t="shared" si="45"/>
        <v>0</v>
      </c>
      <c r="J198" s="122">
        <f t="shared" si="46"/>
        <v>0</v>
      </c>
      <c r="K198" s="122">
        <f t="shared" si="47"/>
        <v>0</v>
      </c>
      <c r="L198" s="122">
        <f t="shared" si="48"/>
        <v>0</v>
      </c>
      <c r="M198" s="122">
        <f t="shared" si="49"/>
        <v>0</v>
      </c>
      <c r="N198" s="122">
        <f t="shared" si="50"/>
        <v>0</v>
      </c>
      <c r="O198" s="122">
        <f t="shared" si="51"/>
        <v>0</v>
      </c>
      <c r="P198" s="122">
        <f t="shared" si="52"/>
        <v>0</v>
      </c>
      <c r="Q198" s="122">
        <f t="shared" si="53"/>
        <v>0</v>
      </c>
      <c r="R198" s="122">
        <f t="shared" si="54"/>
        <v>0</v>
      </c>
      <c r="S198" s="122">
        <f t="shared" si="42"/>
        <v>0</v>
      </c>
      <c r="T198" s="122">
        <f t="shared" si="44"/>
        <v>0</v>
      </c>
    </row>
    <row r="199" spans="2:20" x14ac:dyDescent="0.15">
      <c r="B199" s="121">
        <f t="shared" si="43"/>
        <v>51</v>
      </c>
      <c r="C199" s="122">
        <f t="shared" si="36"/>
        <v>1904</v>
      </c>
      <c r="D199" s="123">
        <f t="shared" si="37"/>
        <v>3</v>
      </c>
      <c r="E199" s="124">
        <f t="shared" si="38"/>
        <v>1522</v>
      </c>
      <c r="F199" s="124">
        <f t="shared" si="39"/>
        <v>1552</v>
      </c>
      <c r="G199" s="122">
        <f t="shared" si="40"/>
        <v>0</v>
      </c>
      <c r="H199" s="122">
        <f t="shared" si="41"/>
        <v>0</v>
      </c>
      <c r="I199" s="122">
        <f t="shared" si="45"/>
        <v>0</v>
      </c>
      <c r="J199" s="122">
        <f t="shared" si="46"/>
        <v>0</v>
      </c>
      <c r="K199" s="122">
        <f t="shared" si="47"/>
        <v>0</v>
      </c>
      <c r="L199" s="122">
        <f t="shared" si="48"/>
        <v>0</v>
      </c>
      <c r="M199" s="122">
        <f t="shared" si="49"/>
        <v>0</v>
      </c>
      <c r="N199" s="122">
        <f t="shared" si="50"/>
        <v>0</v>
      </c>
      <c r="O199" s="122">
        <f t="shared" si="51"/>
        <v>0</v>
      </c>
      <c r="P199" s="122">
        <f t="shared" si="52"/>
        <v>0</v>
      </c>
      <c r="Q199" s="122">
        <f t="shared" si="53"/>
        <v>0</v>
      </c>
      <c r="R199" s="122">
        <f t="shared" si="54"/>
        <v>0</v>
      </c>
      <c r="S199" s="122">
        <f t="shared" si="42"/>
        <v>0</v>
      </c>
      <c r="T199" s="122">
        <f t="shared" si="44"/>
        <v>0</v>
      </c>
    </row>
    <row r="200" spans="2:20" x14ac:dyDescent="0.15">
      <c r="B200" s="121">
        <f t="shared" si="43"/>
        <v>52</v>
      </c>
      <c r="C200" s="122">
        <f t="shared" si="36"/>
        <v>1904</v>
      </c>
      <c r="D200" s="123">
        <f t="shared" si="37"/>
        <v>4</v>
      </c>
      <c r="E200" s="124">
        <f t="shared" si="38"/>
        <v>1553</v>
      </c>
      <c r="F200" s="124">
        <f t="shared" si="39"/>
        <v>1582</v>
      </c>
      <c r="G200" s="122">
        <f t="shared" si="40"/>
        <v>0</v>
      </c>
      <c r="H200" s="122">
        <f t="shared" si="41"/>
        <v>0</v>
      </c>
      <c r="I200" s="122">
        <f t="shared" si="45"/>
        <v>0</v>
      </c>
      <c r="J200" s="122">
        <f t="shared" si="46"/>
        <v>0</v>
      </c>
      <c r="K200" s="122">
        <f t="shared" si="47"/>
        <v>0</v>
      </c>
      <c r="L200" s="122">
        <f t="shared" si="48"/>
        <v>0</v>
      </c>
      <c r="M200" s="122">
        <f t="shared" si="49"/>
        <v>0</v>
      </c>
      <c r="N200" s="122">
        <f t="shared" si="50"/>
        <v>0</v>
      </c>
      <c r="O200" s="122">
        <f t="shared" si="51"/>
        <v>0</v>
      </c>
      <c r="P200" s="122">
        <f t="shared" si="52"/>
        <v>0</v>
      </c>
      <c r="Q200" s="122">
        <f t="shared" si="53"/>
        <v>0</v>
      </c>
      <c r="R200" s="122">
        <f t="shared" si="54"/>
        <v>0</v>
      </c>
      <c r="S200" s="122">
        <f t="shared" si="42"/>
        <v>0</v>
      </c>
      <c r="T200" s="122">
        <f t="shared" si="44"/>
        <v>0</v>
      </c>
    </row>
    <row r="201" spans="2:20" x14ac:dyDescent="0.15">
      <c r="B201" s="121">
        <f t="shared" si="43"/>
        <v>53</v>
      </c>
      <c r="C201" s="122">
        <f t="shared" si="36"/>
        <v>1904</v>
      </c>
      <c r="D201" s="123">
        <f t="shared" si="37"/>
        <v>5</v>
      </c>
      <c r="E201" s="124">
        <f t="shared" si="38"/>
        <v>1583</v>
      </c>
      <c r="F201" s="124">
        <f t="shared" si="39"/>
        <v>1613</v>
      </c>
      <c r="G201" s="122">
        <f t="shared" si="40"/>
        <v>0</v>
      </c>
      <c r="H201" s="122">
        <f t="shared" si="41"/>
        <v>0</v>
      </c>
      <c r="I201" s="122">
        <f t="shared" si="45"/>
        <v>0</v>
      </c>
      <c r="J201" s="122">
        <f t="shared" si="46"/>
        <v>0</v>
      </c>
      <c r="K201" s="122">
        <f t="shared" si="47"/>
        <v>0</v>
      </c>
      <c r="L201" s="122">
        <f t="shared" si="48"/>
        <v>0</v>
      </c>
      <c r="M201" s="122">
        <f t="shared" si="49"/>
        <v>0</v>
      </c>
      <c r="N201" s="122">
        <f t="shared" si="50"/>
        <v>0</v>
      </c>
      <c r="O201" s="122">
        <f t="shared" si="51"/>
        <v>0</v>
      </c>
      <c r="P201" s="122">
        <f t="shared" si="52"/>
        <v>0</v>
      </c>
      <c r="Q201" s="122">
        <f t="shared" si="53"/>
        <v>0</v>
      </c>
      <c r="R201" s="122">
        <f t="shared" si="54"/>
        <v>0</v>
      </c>
      <c r="S201" s="122">
        <f t="shared" si="42"/>
        <v>0</v>
      </c>
      <c r="T201" s="122">
        <f t="shared" si="44"/>
        <v>0</v>
      </c>
    </row>
    <row r="202" spans="2:20" x14ac:dyDescent="0.15">
      <c r="B202" s="121">
        <f t="shared" si="43"/>
        <v>54</v>
      </c>
      <c r="C202" s="122">
        <f t="shared" si="36"/>
        <v>1904</v>
      </c>
      <c r="D202" s="123">
        <f t="shared" si="37"/>
        <v>6</v>
      </c>
      <c r="E202" s="124">
        <f t="shared" si="38"/>
        <v>1614</v>
      </c>
      <c r="F202" s="124">
        <f t="shared" si="39"/>
        <v>1643</v>
      </c>
      <c r="G202" s="122">
        <f t="shared" si="40"/>
        <v>0</v>
      </c>
      <c r="H202" s="122">
        <f t="shared" si="41"/>
        <v>0</v>
      </c>
      <c r="I202" s="122">
        <f t="shared" si="45"/>
        <v>0</v>
      </c>
      <c r="J202" s="122">
        <f t="shared" si="46"/>
        <v>0</v>
      </c>
      <c r="K202" s="122">
        <f t="shared" si="47"/>
        <v>0</v>
      </c>
      <c r="L202" s="122">
        <f t="shared" si="48"/>
        <v>0</v>
      </c>
      <c r="M202" s="122">
        <f t="shared" si="49"/>
        <v>0</v>
      </c>
      <c r="N202" s="122">
        <f t="shared" si="50"/>
        <v>0</v>
      </c>
      <c r="O202" s="122">
        <f t="shared" si="51"/>
        <v>0</v>
      </c>
      <c r="P202" s="122">
        <f t="shared" si="52"/>
        <v>0</v>
      </c>
      <c r="Q202" s="122">
        <f t="shared" si="53"/>
        <v>0</v>
      </c>
      <c r="R202" s="122">
        <f t="shared" si="54"/>
        <v>0</v>
      </c>
      <c r="S202" s="122">
        <f t="shared" si="42"/>
        <v>0</v>
      </c>
      <c r="T202" s="122">
        <f t="shared" si="44"/>
        <v>0</v>
      </c>
    </row>
    <row r="203" spans="2:20" x14ac:dyDescent="0.15">
      <c r="B203" s="121">
        <f t="shared" si="43"/>
        <v>55</v>
      </c>
      <c r="C203" s="122">
        <f t="shared" si="36"/>
        <v>1904</v>
      </c>
      <c r="D203" s="123">
        <f t="shared" si="37"/>
        <v>7</v>
      </c>
      <c r="E203" s="124">
        <f t="shared" si="38"/>
        <v>1644</v>
      </c>
      <c r="F203" s="124">
        <f t="shared" si="39"/>
        <v>1674</v>
      </c>
      <c r="G203" s="122">
        <f t="shared" si="40"/>
        <v>0</v>
      </c>
      <c r="H203" s="122">
        <f t="shared" si="41"/>
        <v>0</v>
      </c>
      <c r="I203" s="122">
        <f t="shared" si="45"/>
        <v>0</v>
      </c>
      <c r="J203" s="122">
        <f t="shared" si="46"/>
        <v>0</v>
      </c>
      <c r="K203" s="122">
        <f t="shared" si="47"/>
        <v>0</v>
      </c>
      <c r="L203" s="122">
        <f t="shared" si="48"/>
        <v>0</v>
      </c>
      <c r="M203" s="122">
        <f t="shared" si="49"/>
        <v>0</v>
      </c>
      <c r="N203" s="122">
        <f t="shared" si="50"/>
        <v>0</v>
      </c>
      <c r="O203" s="122">
        <f t="shared" si="51"/>
        <v>0</v>
      </c>
      <c r="P203" s="122">
        <f t="shared" si="52"/>
        <v>0</v>
      </c>
      <c r="Q203" s="122">
        <f t="shared" si="53"/>
        <v>0</v>
      </c>
      <c r="R203" s="122">
        <f t="shared" si="54"/>
        <v>0</v>
      </c>
      <c r="S203" s="122">
        <f t="shared" si="42"/>
        <v>0</v>
      </c>
      <c r="T203" s="122">
        <f t="shared" si="44"/>
        <v>0</v>
      </c>
    </row>
    <row r="204" spans="2:20" x14ac:dyDescent="0.15">
      <c r="B204" s="121">
        <f t="shared" si="43"/>
        <v>56</v>
      </c>
      <c r="C204" s="122">
        <f t="shared" si="36"/>
        <v>1904</v>
      </c>
      <c r="D204" s="123">
        <f t="shared" si="37"/>
        <v>8</v>
      </c>
      <c r="E204" s="124">
        <f t="shared" si="38"/>
        <v>1675</v>
      </c>
      <c r="F204" s="124">
        <f t="shared" si="39"/>
        <v>1705</v>
      </c>
      <c r="G204" s="122">
        <f t="shared" si="40"/>
        <v>0</v>
      </c>
      <c r="H204" s="122">
        <f t="shared" si="41"/>
        <v>0</v>
      </c>
      <c r="I204" s="122">
        <f t="shared" si="45"/>
        <v>0</v>
      </c>
      <c r="J204" s="122">
        <f t="shared" si="46"/>
        <v>0</v>
      </c>
      <c r="K204" s="122">
        <f t="shared" si="47"/>
        <v>0</v>
      </c>
      <c r="L204" s="122">
        <f t="shared" si="48"/>
        <v>0</v>
      </c>
      <c r="M204" s="122">
        <f t="shared" si="49"/>
        <v>0</v>
      </c>
      <c r="N204" s="122">
        <f t="shared" si="50"/>
        <v>0</v>
      </c>
      <c r="O204" s="122">
        <f t="shared" si="51"/>
        <v>0</v>
      </c>
      <c r="P204" s="122">
        <f t="shared" si="52"/>
        <v>0</v>
      </c>
      <c r="Q204" s="122">
        <f t="shared" si="53"/>
        <v>0</v>
      </c>
      <c r="R204" s="122">
        <f t="shared" si="54"/>
        <v>0</v>
      </c>
      <c r="S204" s="122">
        <f t="shared" si="42"/>
        <v>0</v>
      </c>
      <c r="T204" s="122">
        <f t="shared" si="44"/>
        <v>0</v>
      </c>
    </row>
    <row r="205" spans="2:20" x14ac:dyDescent="0.15">
      <c r="B205" s="121">
        <f t="shared" si="43"/>
        <v>57</v>
      </c>
      <c r="C205" s="122">
        <f t="shared" si="36"/>
        <v>1904</v>
      </c>
      <c r="D205" s="123">
        <f t="shared" si="37"/>
        <v>9</v>
      </c>
      <c r="E205" s="124">
        <f t="shared" si="38"/>
        <v>1706</v>
      </c>
      <c r="F205" s="124">
        <f t="shared" si="39"/>
        <v>1735</v>
      </c>
      <c r="G205" s="122">
        <f t="shared" si="40"/>
        <v>0</v>
      </c>
      <c r="H205" s="122">
        <f t="shared" si="41"/>
        <v>0</v>
      </c>
      <c r="I205" s="122">
        <f t="shared" si="45"/>
        <v>0</v>
      </c>
      <c r="J205" s="122">
        <f t="shared" si="46"/>
        <v>0</v>
      </c>
      <c r="K205" s="122">
        <f t="shared" si="47"/>
        <v>0</v>
      </c>
      <c r="L205" s="122">
        <f t="shared" si="48"/>
        <v>0</v>
      </c>
      <c r="M205" s="122">
        <f t="shared" si="49"/>
        <v>0</v>
      </c>
      <c r="N205" s="122">
        <f t="shared" si="50"/>
        <v>0</v>
      </c>
      <c r="O205" s="122">
        <f t="shared" si="51"/>
        <v>0</v>
      </c>
      <c r="P205" s="122">
        <f t="shared" si="52"/>
        <v>0</v>
      </c>
      <c r="Q205" s="122">
        <f t="shared" si="53"/>
        <v>0</v>
      </c>
      <c r="R205" s="122">
        <f t="shared" si="54"/>
        <v>0</v>
      </c>
      <c r="S205" s="122">
        <f t="shared" si="42"/>
        <v>0</v>
      </c>
      <c r="T205" s="122">
        <f t="shared" si="44"/>
        <v>0</v>
      </c>
    </row>
    <row r="206" spans="2:20" x14ac:dyDescent="0.15">
      <c r="B206" s="121">
        <f t="shared" si="43"/>
        <v>58</v>
      </c>
      <c r="C206" s="122">
        <f t="shared" si="36"/>
        <v>1904</v>
      </c>
      <c r="D206" s="123">
        <f t="shared" si="37"/>
        <v>10</v>
      </c>
      <c r="E206" s="124">
        <f t="shared" si="38"/>
        <v>1736</v>
      </c>
      <c r="F206" s="124">
        <f t="shared" si="39"/>
        <v>1766</v>
      </c>
      <c r="G206" s="122">
        <f t="shared" si="40"/>
        <v>0</v>
      </c>
      <c r="H206" s="122">
        <f t="shared" si="41"/>
        <v>0</v>
      </c>
      <c r="I206" s="122">
        <f t="shared" si="45"/>
        <v>0</v>
      </c>
      <c r="J206" s="122">
        <f t="shared" si="46"/>
        <v>0</v>
      </c>
      <c r="K206" s="122">
        <f t="shared" si="47"/>
        <v>0</v>
      </c>
      <c r="L206" s="122">
        <f t="shared" si="48"/>
        <v>0</v>
      </c>
      <c r="M206" s="122">
        <f t="shared" si="49"/>
        <v>0</v>
      </c>
      <c r="N206" s="122">
        <f t="shared" si="50"/>
        <v>0</v>
      </c>
      <c r="O206" s="122">
        <f t="shared" si="51"/>
        <v>0</v>
      </c>
      <c r="P206" s="122">
        <f t="shared" si="52"/>
        <v>0</v>
      </c>
      <c r="Q206" s="122">
        <f t="shared" si="53"/>
        <v>0</v>
      </c>
      <c r="R206" s="122">
        <f t="shared" si="54"/>
        <v>0</v>
      </c>
      <c r="S206" s="122">
        <f t="shared" si="42"/>
        <v>0</v>
      </c>
      <c r="T206" s="122">
        <f t="shared" si="44"/>
        <v>0</v>
      </c>
    </row>
    <row r="207" spans="2:20" x14ac:dyDescent="0.15">
      <c r="B207" s="121">
        <f t="shared" si="43"/>
        <v>59</v>
      </c>
      <c r="C207" s="122">
        <f t="shared" si="36"/>
        <v>1904</v>
      </c>
      <c r="D207" s="123">
        <f t="shared" si="37"/>
        <v>11</v>
      </c>
      <c r="E207" s="124">
        <f t="shared" si="38"/>
        <v>1767</v>
      </c>
      <c r="F207" s="124">
        <f t="shared" si="39"/>
        <v>1796</v>
      </c>
      <c r="G207" s="122">
        <f t="shared" si="40"/>
        <v>0</v>
      </c>
      <c r="H207" s="122">
        <f t="shared" si="41"/>
        <v>0</v>
      </c>
      <c r="I207" s="122">
        <f t="shared" si="45"/>
        <v>0</v>
      </c>
      <c r="J207" s="122">
        <f t="shared" si="46"/>
        <v>0</v>
      </c>
      <c r="K207" s="122">
        <f t="shared" si="47"/>
        <v>0</v>
      </c>
      <c r="L207" s="122">
        <f t="shared" si="48"/>
        <v>0</v>
      </c>
      <c r="M207" s="122">
        <f t="shared" si="49"/>
        <v>0</v>
      </c>
      <c r="N207" s="122">
        <f t="shared" si="50"/>
        <v>0</v>
      </c>
      <c r="O207" s="122">
        <f t="shared" si="51"/>
        <v>0</v>
      </c>
      <c r="P207" s="122">
        <f t="shared" si="52"/>
        <v>0</v>
      </c>
      <c r="Q207" s="122">
        <f t="shared" si="53"/>
        <v>0</v>
      </c>
      <c r="R207" s="122">
        <f t="shared" si="54"/>
        <v>0</v>
      </c>
      <c r="S207" s="122">
        <f t="shared" si="42"/>
        <v>0</v>
      </c>
      <c r="T207" s="122">
        <f t="shared" si="44"/>
        <v>0</v>
      </c>
    </row>
    <row r="208" spans="2:20" x14ac:dyDescent="0.15">
      <c r="B208" s="121">
        <f t="shared" si="43"/>
        <v>60</v>
      </c>
      <c r="C208" s="122">
        <f t="shared" si="36"/>
        <v>1904</v>
      </c>
      <c r="D208" s="123">
        <f t="shared" si="37"/>
        <v>12</v>
      </c>
      <c r="E208" s="124">
        <f t="shared" si="38"/>
        <v>1797</v>
      </c>
      <c r="F208" s="124">
        <f t="shared" si="39"/>
        <v>1827</v>
      </c>
      <c r="G208" s="122">
        <f t="shared" si="40"/>
        <v>0</v>
      </c>
      <c r="H208" s="122">
        <f t="shared" si="41"/>
        <v>0</v>
      </c>
      <c r="I208" s="122">
        <f t="shared" si="45"/>
        <v>0</v>
      </c>
      <c r="J208" s="122">
        <f t="shared" si="46"/>
        <v>0</v>
      </c>
      <c r="K208" s="122">
        <f t="shared" si="47"/>
        <v>0</v>
      </c>
      <c r="L208" s="122">
        <f t="shared" si="48"/>
        <v>0</v>
      </c>
      <c r="M208" s="122">
        <f t="shared" si="49"/>
        <v>0</v>
      </c>
      <c r="N208" s="122">
        <f t="shared" si="50"/>
        <v>0</v>
      </c>
      <c r="O208" s="122">
        <f t="shared" si="51"/>
        <v>0</v>
      </c>
      <c r="P208" s="122">
        <f t="shared" si="52"/>
        <v>0</v>
      </c>
      <c r="Q208" s="122">
        <f t="shared" si="53"/>
        <v>0</v>
      </c>
      <c r="R208" s="122">
        <f t="shared" si="54"/>
        <v>0</v>
      </c>
      <c r="S208" s="122">
        <f t="shared" si="42"/>
        <v>0</v>
      </c>
      <c r="T208" s="122">
        <f t="shared" si="44"/>
        <v>0</v>
      </c>
    </row>
    <row r="209" spans="2:20" x14ac:dyDescent="0.15">
      <c r="B209" s="121">
        <f t="shared" si="43"/>
        <v>61</v>
      </c>
      <c r="C209" s="122">
        <f t="shared" si="36"/>
        <v>1905</v>
      </c>
      <c r="D209" s="123">
        <f t="shared" si="37"/>
        <v>1</v>
      </c>
      <c r="E209" s="124">
        <f t="shared" si="38"/>
        <v>1828</v>
      </c>
      <c r="F209" s="124">
        <f t="shared" si="39"/>
        <v>1858</v>
      </c>
      <c r="G209" s="122">
        <f t="shared" si="40"/>
        <v>0</v>
      </c>
      <c r="H209" s="122">
        <f t="shared" si="41"/>
        <v>0</v>
      </c>
      <c r="I209" s="122">
        <f t="shared" si="45"/>
        <v>0</v>
      </c>
      <c r="J209" s="122">
        <f t="shared" si="46"/>
        <v>0</v>
      </c>
      <c r="K209" s="122">
        <f t="shared" si="47"/>
        <v>0</v>
      </c>
      <c r="L209" s="122">
        <f t="shared" si="48"/>
        <v>0</v>
      </c>
      <c r="M209" s="122">
        <f t="shared" si="49"/>
        <v>0</v>
      </c>
      <c r="N209" s="122">
        <f t="shared" si="50"/>
        <v>0</v>
      </c>
      <c r="O209" s="122">
        <f t="shared" si="51"/>
        <v>0</v>
      </c>
      <c r="P209" s="122">
        <f t="shared" si="52"/>
        <v>0</v>
      </c>
      <c r="Q209" s="122">
        <f t="shared" si="53"/>
        <v>0</v>
      </c>
      <c r="R209" s="122">
        <f t="shared" si="54"/>
        <v>0</v>
      </c>
      <c r="S209" s="122">
        <f t="shared" si="42"/>
        <v>0</v>
      </c>
      <c r="T209" s="122">
        <f t="shared" si="44"/>
        <v>0</v>
      </c>
    </row>
    <row r="210" spans="2:20" x14ac:dyDescent="0.15">
      <c r="B210" s="121">
        <f t="shared" si="43"/>
        <v>62</v>
      </c>
      <c r="C210" s="122">
        <f t="shared" si="36"/>
        <v>1905</v>
      </c>
      <c r="D210" s="123">
        <f t="shared" si="37"/>
        <v>2</v>
      </c>
      <c r="E210" s="124">
        <f t="shared" si="38"/>
        <v>1859</v>
      </c>
      <c r="F210" s="124">
        <f t="shared" si="39"/>
        <v>1886</v>
      </c>
      <c r="G210" s="122">
        <f t="shared" si="40"/>
        <v>0</v>
      </c>
      <c r="H210" s="122">
        <f t="shared" si="41"/>
        <v>0</v>
      </c>
      <c r="I210" s="122">
        <f t="shared" si="45"/>
        <v>0</v>
      </c>
      <c r="J210" s="122">
        <f t="shared" si="46"/>
        <v>0</v>
      </c>
      <c r="K210" s="122">
        <f t="shared" si="47"/>
        <v>0</v>
      </c>
      <c r="L210" s="122">
        <f t="shared" si="48"/>
        <v>0</v>
      </c>
      <c r="M210" s="122">
        <f t="shared" si="49"/>
        <v>0</v>
      </c>
      <c r="N210" s="122">
        <f t="shared" si="50"/>
        <v>0</v>
      </c>
      <c r="O210" s="122">
        <f t="shared" si="51"/>
        <v>0</v>
      </c>
      <c r="P210" s="122">
        <f t="shared" si="52"/>
        <v>0</v>
      </c>
      <c r="Q210" s="122">
        <f t="shared" si="53"/>
        <v>0</v>
      </c>
      <c r="R210" s="122">
        <f t="shared" si="54"/>
        <v>0</v>
      </c>
      <c r="S210" s="122">
        <f t="shared" si="42"/>
        <v>0</v>
      </c>
      <c r="T210" s="122">
        <f t="shared" si="44"/>
        <v>0</v>
      </c>
    </row>
    <row r="211" spans="2:20" x14ac:dyDescent="0.15">
      <c r="B211" s="121">
        <f t="shared" si="43"/>
        <v>63</v>
      </c>
      <c r="C211" s="122">
        <f t="shared" si="36"/>
        <v>1905</v>
      </c>
      <c r="D211" s="123">
        <f t="shared" si="37"/>
        <v>3</v>
      </c>
      <c r="E211" s="124">
        <f t="shared" si="38"/>
        <v>1887</v>
      </c>
      <c r="F211" s="124">
        <f t="shared" si="39"/>
        <v>1917</v>
      </c>
      <c r="G211" s="122">
        <f t="shared" si="40"/>
        <v>0</v>
      </c>
      <c r="H211" s="122">
        <f t="shared" si="41"/>
        <v>0</v>
      </c>
      <c r="I211" s="122">
        <f t="shared" si="45"/>
        <v>0</v>
      </c>
      <c r="J211" s="122">
        <f t="shared" si="46"/>
        <v>0</v>
      </c>
      <c r="K211" s="122">
        <f t="shared" si="47"/>
        <v>0</v>
      </c>
      <c r="L211" s="122">
        <f t="shared" si="48"/>
        <v>0</v>
      </c>
      <c r="M211" s="122">
        <f t="shared" si="49"/>
        <v>0</v>
      </c>
      <c r="N211" s="122">
        <f t="shared" si="50"/>
        <v>0</v>
      </c>
      <c r="O211" s="122">
        <f t="shared" si="51"/>
        <v>0</v>
      </c>
      <c r="P211" s="122">
        <f t="shared" si="52"/>
        <v>0</v>
      </c>
      <c r="Q211" s="122">
        <f t="shared" si="53"/>
        <v>0</v>
      </c>
      <c r="R211" s="122">
        <f t="shared" si="54"/>
        <v>0</v>
      </c>
      <c r="S211" s="122">
        <f t="shared" si="42"/>
        <v>0</v>
      </c>
      <c r="T211" s="122">
        <f t="shared" si="44"/>
        <v>0</v>
      </c>
    </row>
    <row r="212" spans="2:20" x14ac:dyDescent="0.15">
      <c r="B212" s="121">
        <f t="shared" si="43"/>
        <v>64</v>
      </c>
      <c r="C212" s="122">
        <f t="shared" si="36"/>
        <v>1905</v>
      </c>
      <c r="D212" s="123">
        <f t="shared" si="37"/>
        <v>4</v>
      </c>
      <c r="E212" s="124">
        <f t="shared" si="38"/>
        <v>1918</v>
      </c>
      <c r="F212" s="124">
        <f t="shared" si="39"/>
        <v>1947</v>
      </c>
      <c r="G212" s="122">
        <f t="shared" si="40"/>
        <v>0</v>
      </c>
      <c r="H212" s="122">
        <f t="shared" si="41"/>
        <v>0</v>
      </c>
      <c r="I212" s="122">
        <f t="shared" si="45"/>
        <v>0</v>
      </c>
      <c r="J212" s="122">
        <f t="shared" si="46"/>
        <v>0</v>
      </c>
      <c r="K212" s="122">
        <f t="shared" si="47"/>
        <v>0</v>
      </c>
      <c r="L212" s="122">
        <f t="shared" si="48"/>
        <v>0</v>
      </c>
      <c r="M212" s="122">
        <f t="shared" si="49"/>
        <v>0</v>
      </c>
      <c r="N212" s="122">
        <f t="shared" si="50"/>
        <v>0</v>
      </c>
      <c r="O212" s="122">
        <f t="shared" si="51"/>
        <v>0</v>
      </c>
      <c r="P212" s="122">
        <f t="shared" si="52"/>
        <v>0</v>
      </c>
      <c r="Q212" s="122">
        <f t="shared" si="53"/>
        <v>0</v>
      </c>
      <c r="R212" s="122">
        <f t="shared" si="54"/>
        <v>0</v>
      </c>
      <c r="S212" s="122">
        <f t="shared" si="42"/>
        <v>0</v>
      </c>
      <c r="T212" s="122">
        <f t="shared" si="44"/>
        <v>0</v>
      </c>
    </row>
    <row r="213" spans="2:20" x14ac:dyDescent="0.15">
      <c r="B213" s="121">
        <f>B212+1</f>
        <v>65</v>
      </c>
      <c r="C213" s="122">
        <f t="shared" si="36"/>
        <v>1905</v>
      </c>
      <c r="D213" s="123">
        <f t="shared" si="37"/>
        <v>5</v>
      </c>
      <c r="E213" s="124">
        <f t="shared" si="38"/>
        <v>1948</v>
      </c>
      <c r="F213" s="124">
        <f t="shared" si="39"/>
        <v>1978</v>
      </c>
      <c r="G213" s="122">
        <f t="shared" si="40"/>
        <v>0</v>
      </c>
      <c r="H213" s="122">
        <f t="shared" si="41"/>
        <v>0</v>
      </c>
      <c r="I213" s="122">
        <f t="shared" si="45"/>
        <v>0</v>
      </c>
      <c r="J213" s="122">
        <f t="shared" si="46"/>
        <v>0</v>
      </c>
      <c r="K213" s="122">
        <f t="shared" si="47"/>
        <v>0</v>
      </c>
      <c r="L213" s="122">
        <f t="shared" si="48"/>
        <v>0</v>
      </c>
      <c r="M213" s="122">
        <f t="shared" si="49"/>
        <v>0</v>
      </c>
      <c r="N213" s="122">
        <f t="shared" si="50"/>
        <v>0</v>
      </c>
      <c r="O213" s="122">
        <f t="shared" si="51"/>
        <v>0</v>
      </c>
      <c r="P213" s="122">
        <f t="shared" si="52"/>
        <v>0</v>
      </c>
      <c r="Q213" s="122">
        <f t="shared" si="53"/>
        <v>0</v>
      </c>
      <c r="R213" s="122">
        <f t="shared" si="54"/>
        <v>0</v>
      </c>
      <c r="S213" s="122">
        <f t="shared" si="42"/>
        <v>0</v>
      </c>
      <c r="T213" s="122">
        <f t="shared" si="44"/>
        <v>0</v>
      </c>
    </row>
    <row r="214" spans="2:20" x14ac:dyDescent="0.15">
      <c r="B214" s="121">
        <f t="shared" si="43"/>
        <v>66</v>
      </c>
      <c r="C214" s="122">
        <f t="shared" ref="C214:C232" si="55">YEAR(F214)</f>
        <v>1905</v>
      </c>
      <c r="D214" s="123">
        <f t="shared" ref="D214:D232" si="56">MONTH(F214)</f>
        <v>6</v>
      </c>
      <c r="E214" s="124">
        <f t="shared" ref="E214:E232" si="57">DATE(C214,D214,1)</f>
        <v>1979</v>
      </c>
      <c r="F214" s="124">
        <f t="shared" ref="F214:F232" si="58">DATE(YEAR(K$122),MONTH(K$122)+B214,1)-1</f>
        <v>2008</v>
      </c>
      <c r="G214" s="122">
        <f t="shared" ref="G214:G232" si="59">IF($B214&gt;$C$104,IF($B214 &lt; ($D$104+1),$F$104/$E$104,0),0)</f>
        <v>0</v>
      </c>
      <c r="H214" s="122">
        <f t="shared" ref="H214:H232" si="60">IF($B214&gt;$C$105,IF($B214 &lt; ($D$105+1),$F$105/$E$105,0),0)</f>
        <v>0</v>
      </c>
      <c r="I214" s="122">
        <f t="shared" si="45"/>
        <v>0</v>
      </c>
      <c r="J214" s="122">
        <f t="shared" si="46"/>
        <v>0</v>
      </c>
      <c r="K214" s="122">
        <f t="shared" si="47"/>
        <v>0</v>
      </c>
      <c r="L214" s="122">
        <f t="shared" si="48"/>
        <v>0</v>
      </c>
      <c r="M214" s="122">
        <f t="shared" si="49"/>
        <v>0</v>
      </c>
      <c r="N214" s="122">
        <f t="shared" si="50"/>
        <v>0</v>
      </c>
      <c r="O214" s="122">
        <f t="shared" si="51"/>
        <v>0</v>
      </c>
      <c r="P214" s="122">
        <f t="shared" si="52"/>
        <v>0</v>
      </c>
      <c r="Q214" s="122">
        <f t="shared" si="53"/>
        <v>0</v>
      </c>
      <c r="R214" s="122">
        <f t="shared" si="54"/>
        <v>0</v>
      </c>
      <c r="S214" s="122">
        <f t="shared" ref="S214:S232" si="61">SUM(G214:R214)</f>
        <v>0</v>
      </c>
      <c r="T214" s="122">
        <f t="shared" si="44"/>
        <v>0</v>
      </c>
    </row>
    <row r="215" spans="2:20" x14ac:dyDescent="0.15">
      <c r="B215" s="121">
        <f t="shared" ref="B215:B228" si="62">B214+1</f>
        <v>67</v>
      </c>
      <c r="C215" s="122">
        <f t="shared" si="55"/>
        <v>1905</v>
      </c>
      <c r="D215" s="123">
        <f t="shared" si="56"/>
        <v>7</v>
      </c>
      <c r="E215" s="124">
        <f t="shared" si="57"/>
        <v>2009</v>
      </c>
      <c r="F215" s="124">
        <f t="shared" si="58"/>
        <v>2039</v>
      </c>
      <c r="G215" s="122">
        <f t="shared" si="59"/>
        <v>0</v>
      </c>
      <c r="H215" s="122">
        <f t="shared" si="60"/>
        <v>0</v>
      </c>
      <c r="I215" s="122">
        <f t="shared" si="45"/>
        <v>0</v>
      </c>
      <c r="J215" s="122">
        <f t="shared" si="46"/>
        <v>0</v>
      </c>
      <c r="K215" s="122">
        <f t="shared" si="47"/>
        <v>0</v>
      </c>
      <c r="L215" s="122">
        <f t="shared" si="48"/>
        <v>0</v>
      </c>
      <c r="M215" s="122">
        <f t="shared" si="49"/>
        <v>0</v>
      </c>
      <c r="N215" s="122">
        <f t="shared" si="50"/>
        <v>0</v>
      </c>
      <c r="O215" s="122">
        <f t="shared" si="51"/>
        <v>0</v>
      </c>
      <c r="P215" s="122">
        <f t="shared" si="52"/>
        <v>0</v>
      </c>
      <c r="Q215" s="122">
        <f t="shared" si="53"/>
        <v>0</v>
      </c>
      <c r="R215" s="122">
        <f t="shared" si="54"/>
        <v>0</v>
      </c>
      <c r="S215" s="122">
        <f t="shared" si="61"/>
        <v>0</v>
      </c>
      <c r="T215" s="122">
        <f t="shared" ref="T215:T232" si="63">S215+T214</f>
        <v>0</v>
      </c>
    </row>
    <row r="216" spans="2:20" x14ac:dyDescent="0.15">
      <c r="B216" s="121">
        <f t="shared" si="62"/>
        <v>68</v>
      </c>
      <c r="C216" s="122">
        <f t="shared" si="55"/>
        <v>1905</v>
      </c>
      <c r="D216" s="123">
        <f t="shared" si="56"/>
        <v>8</v>
      </c>
      <c r="E216" s="124">
        <f t="shared" si="57"/>
        <v>2040</v>
      </c>
      <c r="F216" s="124">
        <f t="shared" si="58"/>
        <v>2070</v>
      </c>
      <c r="G216" s="122">
        <f t="shared" si="59"/>
        <v>0</v>
      </c>
      <c r="H216" s="122">
        <f t="shared" si="60"/>
        <v>0</v>
      </c>
      <c r="I216" s="122">
        <f t="shared" ref="I216:I232" si="64">IF($B216&gt;$C$106,IF($B216 &lt; ($D$106+1),$F$106/$E$106,0),0)</f>
        <v>0</v>
      </c>
      <c r="J216" s="122">
        <f t="shared" si="46"/>
        <v>0</v>
      </c>
      <c r="K216" s="122">
        <f t="shared" si="47"/>
        <v>0</v>
      </c>
      <c r="L216" s="122">
        <f t="shared" si="48"/>
        <v>0</v>
      </c>
      <c r="M216" s="122">
        <f t="shared" si="49"/>
        <v>0</v>
      </c>
      <c r="N216" s="122">
        <f t="shared" si="50"/>
        <v>0</v>
      </c>
      <c r="O216" s="122">
        <f t="shared" si="51"/>
        <v>0</v>
      </c>
      <c r="P216" s="122">
        <f t="shared" si="52"/>
        <v>0</v>
      </c>
      <c r="Q216" s="122">
        <f t="shared" si="53"/>
        <v>0</v>
      </c>
      <c r="R216" s="122">
        <f t="shared" si="54"/>
        <v>0</v>
      </c>
      <c r="S216" s="122">
        <f t="shared" si="61"/>
        <v>0</v>
      </c>
      <c r="T216" s="122">
        <f t="shared" si="63"/>
        <v>0</v>
      </c>
    </row>
    <row r="217" spans="2:20" x14ac:dyDescent="0.15">
      <c r="B217" s="121">
        <f t="shared" si="62"/>
        <v>69</v>
      </c>
      <c r="C217" s="122">
        <f t="shared" si="55"/>
        <v>1905</v>
      </c>
      <c r="D217" s="123">
        <f t="shared" si="56"/>
        <v>9</v>
      </c>
      <c r="E217" s="124">
        <f t="shared" si="57"/>
        <v>2071</v>
      </c>
      <c r="F217" s="124">
        <f t="shared" si="58"/>
        <v>2100</v>
      </c>
      <c r="G217" s="122">
        <f t="shared" si="59"/>
        <v>0</v>
      </c>
      <c r="H217" s="122">
        <f t="shared" si="60"/>
        <v>0</v>
      </c>
      <c r="I217" s="122">
        <f t="shared" si="64"/>
        <v>0</v>
      </c>
      <c r="J217" s="122">
        <f t="shared" ref="J217:J232" si="65">IF($B217&gt;$C$107,IF($B217 &lt; ($D$107+1),$F$107/$E$107,0),0)</f>
        <v>0</v>
      </c>
      <c r="K217" s="122">
        <f t="shared" si="47"/>
        <v>0</v>
      </c>
      <c r="L217" s="122">
        <f t="shared" si="48"/>
        <v>0</v>
      </c>
      <c r="M217" s="122">
        <f t="shared" si="49"/>
        <v>0</v>
      </c>
      <c r="N217" s="122">
        <f t="shared" si="50"/>
        <v>0</v>
      </c>
      <c r="O217" s="122">
        <f t="shared" si="51"/>
        <v>0</v>
      </c>
      <c r="P217" s="122">
        <f t="shared" si="52"/>
        <v>0</v>
      </c>
      <c r="Q217" s="122">
        <f t="shared" si="53"/>
        <v>0</v>
      </c>
      <c r="R217" s="122">
        <f t="shared" si="54"/>
        <v>0</v>
      </c>
      <c r="S217" s="122">
        <f t="shared" si="61"/>
        <v>0</v>
      </c>
      <c r="T217" s="122">
        <f t="shared" si="63"/>
        <v>0</v>
      </c>
    </row>
    <row r="218" spans="2:20" x14ac:dyDescent="0.15">
      <c r="B218" s="121">
        <f t="shared" si="62"/>
        <v>70</v>
      </c>
      <c r="C218" s="122">
        <f t="shared" si="55"/>
        <v>1905</v>
      </c>
      <c r="D218" s="123">
        <f t="shared" si="56"/>
        <v>10</v>
      </c>
      <c r="E218" s="124">
        <f t="shared" si="57"/>
        <v>2101</v>
      </c>
      <c r="F218" s="124">
        <f t="shared" si="58"/>
        <v>2131</v>
      </c>
      <c r="G218" s="122">
        <f t="shared" si="59"/>
        <v>0</v>
      </c>
      <c r="H218" s="122">
        <f t="shared" si="60"/>
        <v>0</v>
      </c>
      <c r="I218" s="122">
        <f t="shared" si="64"/>
        <v>0</v>
      </c>
      <c r="J218" s="122">
        <f t="shared" si="65"/>
        <v>0</v>
      </c>
      <c r="K218" s="122">
        <f t="shared" ref="K218:K232" si="66">IF($B218&gt;$C$108,IF($B218 &lt; ($D$108+1),$F$108/$E$108,0),0)</f>
        <v>0</v>
      </c>
      <c r="L218" s="122">
        <f t="shared" si="48"/>
        <v>0</v>
      </c>
      <c r="M218" s="122">
        <f t="shared" si="49"/>
        <v>0</v>
      </c>
      <c r="N218" s="122">
        <f t="shared" si="50"/>
        <v>0</v>
      </c>
      <c r="O218" s="122">
        <f t="shared" si="51"/>
        <v>0</v>
      </c>
      <c r="P218" s="122">
        <f t="shared" si="52"/>
        <v>0</v>
      </c>
      <c r="Q218" s="122">
        <f t="shared" si="53"/>
        <v>0</v>
      </c>
      <c r="R218" s="122">
        <f t="shared" si="54"/>
        <v>0</v>
      </c>
      <c r="S218" s="122">
        <f t="shared" si="61"/>
        <v>0</v>
      </c>
      <c r="T218" s="122">
        <f t="shared" si="63"/>
        <v>0</v>
      </c>
    </row>
    <row r="219" spans="2:20" x14ac:dyDescent="0.15">
      <c r="B219" s="121">
        <f t="shared" si="62"/>
        <v>71</v>
      </c>
      <c r="C219" s="122">
        <f t="shared" si="55"/>
        <v>1905</v>
      </c>
      <c r="D219" s="123">
        <f t="shared" si="56"/>
        <v>11</v>
      </c>
      <c r="E219" s="124">
        <f t="shared" si="57"/>
        <v>2132</v>
      </c>
      <c r="F219" s="124">
        <f t="shared" si="58"/>
        <v>2161</v>
      </c>
      <c r="G219" s="122">
        <f t="shared" si="59"/>
        <v>0</v>
      </c>
      <c r="H219" s="122">
        <f t="shared" si="60"/>
        <v>0</v>
      </c>
      <c r="I219" s="122">
        <f t="shared" si="64"/>
        <v>0</v>
      </c>
      <c r="J219" s="122">
        <f t="shared" si="65"/>
        <v>0</v>
      </c>
      <c r="K219" s="122">
        <f t="shared" si="66"/>
        <v>0</v>
      </c>
      <c r="L219" s="122">
        <f t="shared" ref="L219:L232" si="67">IF($B219&gt;$C$109,IF($B219 &lt; ($D$109+1),$F$109/$E$109,0),0)</f>
        <v>0</v>
      </c>
      <c r="M219" s="122">
        <f t="shared" si="49"/>
        <v>0</v>
      </c>
      <c r="N219" s="122">
        <f t="shared" si="50"/>
        <v>0</v>
      </c>
      <c r="O219" s="122">
        <f t="shared" si="51"/>
        <v>0</v>
      </c>
      <c r="P219" s="122">
        <f t="shared" si="52"/>
        <v>0</v>
      </c>
      <c r="Q219" s="122">
        <f t="shared" si="53"/>
        <v>0</v>
      </c>
      <c r="R219" s="122">
        <f t="shared" si="54"/>
        <v>0</v>
      </c>
      <c r="S219" s="122">
        <f t="shared" si="61"/>
        <v>0</v>
      </c>
      <c r="T219" s="122">
        <f t="shared" si="63"/>
        <v>0</v>
      </c>
    </row>
    <row r="220" spans="2:20" x14ac:dyDescent="0.15">
      <c r="B220" s="121">
        <f t="shared" si="62"/>
        <v>72</v>
      </c>
      <c r="C220" s="122">
        <f t="shared" si="55"/>
        <v>1905</v>
      </c>
      <c r="D220" s="123">
        <f t="shared" si="56"/>
        <v>12</v>
      </c>
      <c r="E220" s="124">
        <f t="shared" si="57"/>
        <v>2162</v>
      </c>
      <c r="F220" s="124">
        <f t="shared" si="58"/>
        <v>2192</v>
      </c>
      <c r="G220" s="122">
        <f t="shared" si="59"/>
        <v>0</v>
      </c>
      <c r="H220" s="122">
        <f t="shared" si="60"/>
        <v>0</v>
      </c>
      <c r="I220" s="122">
        <f t="shared" si="64"/>
        <v>0</v>
      </c>
      <c r="J220" s="122">
        <f t="shared" si="65"/>
        <v>0</v>
      </c>
      <c r="K220" s="122">
        <f t="shared" si="66"/>
        <v>0</v>
      </c>
      <c r="L220" s="122">
        <f t="shared" si="67"/>
        <v>0</v>
      </c>
      <c r="M220" s="122">
        <f t="shared" ref="M220:M232" si="68">IF($B220&gt;$C$110,IF($B220 &lt; ($D$110+1),$F$110/$E$110,0),0)</f>
        <v>0</v>
      </c>
      <c r="N220" s="122">
        <f t="shared" si="50"/>
        <v>0</v>
      </c>
      <c r="O220" s="122">
        <f t="shared" si="51"/>
        <v>0</v>
      </c>
      <c r="P220" s="122">
        <f t="shared" si="52"/>
        <v>0</v>
      </c>
      <c r="Q220" s="122">
        <f t="shared" si="53"/>
        <v>0</v>
      </c>
      <c r="R220" s="122">
        <f t="shared" si="54"/>
        <v>0</v>
      </c>
      <c r="S220" s="122">
        <f t="shared" si="61"/>
        <v>0</v>
      </c>
      <c r="T220" s="122">
        <f t="shared" si="63"/>
        <v>0</v>
      </c>
    </row>
    <row r="221" spans="2:20" x14ac:dyDescent="0.15">
      <c r="B221" s="121">
        <f t="shared" si="62"/>
        <v>73</v>
      </c>
      <c r="C221" s="122">
        <f t="shared" si="55"/>
        <v>1906</v>
      </c>
      <c r="D221" s="123">
        <f t="shared" si="56"/>
        <v>1</v>
      </c>
      <c r="E221" s="124">
        <f t="shared" si="57"/>
        <v>2193</v>
      </c>
      <c r="F221" s="124">
        <f t="shared" si="58"/>
        <v>2223</v>
      </c>
      <c r="G221" s="122">
        <f t="shared" si="59"/>
        <v>0</v>
      </c>
      <c r="H221" s="122">
        <f t="shared" si="60"/>
        <v>0</v>
      </c>
      <c r="I221" s="122">
        <f t="shared" si="64"/>
        <v>0</v>
      </c>
      <c r="J221" s="122">
        <f t="shared" si="65"/>
        <v>0</v>
      </c>
      <c r="K221" s="122">
        <f t="shared" si="66"/>
        <v>0</v>
      </c>
      <c r="L221" s="122">
        <f t="shared" si="67"/>
        <v>0</v>
      </c>
      <c r="M221" s="122">
        <f t="shared" si="68"/>
        <v>0</v>
      </c>
      <c r="N221" s="122">
        <f t="shared" ref="N221:N232" si="69">IF($B221&gt;$C$111,IF($B221 &lt; ($D$111+1),$F$111/$E$111,0),0)</f>
        <v>0</v>
      </c>
      <c r="O221" s="122">
        <f t="shared" si="51"/>
        <v>0</v>
      </c>
      <c r="P221" s="122">
        <f t="shared" si="52"/>
        <v>0</v>
      </c>
      <c r="Q221" s="122">
        <f t="shared" si="53"/>
        <v>0</v>
      </c>
      <c r="R221" s="122">
        <f t="shared" si="54"/>
        <v>0</v>
      </c>
      <c r="S221" s="122">
        <f t="shared" si="61"/>
        <v>0</v>
      </c>
      <c r="T221" s="122">
        <f t="shared" si="63"/>
        <v>0</v>
      </c>
    </row>
    <row r="222" spans="2:20" x14ac:dyDescent="0.15">
      <c r="B222" s="121">
        <f t="shared" si="62"/>
        <v>74</v>
      </c>
      <c r="C222" s="122">
        <f t="shared" si="55"/>
        <v>1906</v>
      </c>
      <c r="D222" s="123">
        <f t="shared" si="56"/>
        <v>2</v>
      </c>
      <c r="E222" s="124">
        <f t="shared" si="57"/>
        <v>2224</v>
      </c>
      <c r="F222" s="124">
        <f t="shared" si="58"/>
        <v>2251</v>
      </c>
      <c r="G222" s="122">
        <f t="shared" si="59"/>
        <v>0</v>
      </c>
      <c r="H222" s="122">
        <f t="shared" si="60"/>
        <v>0</v>
      </c>
      <c r="I222" s="122">
        <f t="shared" si="64"/>
        <v>0</v>
      </c>
      <c r="J222" s="122">
        <f t="shared" si="65"/>
        <v>0</v>
      </c>
      <c r="K222" s="122">
        <f t="shared" si="66"/>
        <v>0</v>
      </c>
      <c r="L222" s="122">
        <f t="shared" si="67"/>
        <v>0</v>
      </c>
      <c r="M222" s="122">
        <f t="shared" si="68"/>
        <v>0</v>
      </c>
      <c r="N222" s="122">
        <f t="shared" si="69"/>
        <v>0</v>
      </c>
      <c r="O222" s="122">
        <f t="shared" ref="O222:O232" si="70">IF($B222&gt;$C$112,IF($B222 &lt; ($D$112+1),$F$112/$E$112,0),0)</f>
        <v>0</v>
      </c>
      <c r="P222" s="122">
        <f t="shared" si="52"/>
        <v>0</v>
      </c>
      <c r="Q222" s="122">
        <f t="shared" si="53"/>
        <v>0</v>
      </c>
      <c r="R222" s="122">
        <f t="shared" si="54"/>
        <v>0</v>
      </c>
      <c r="S222" s="122">
        <f t="shared" si="61"/>
        <v>0</v>
      </c>
      <c r="T222" s="122">
        <f t="shared" si="63"/>
        <v>0</v>
      </c>
    </row>
    <row r="223" spans="2:20" x14ac:dyDescent="0.15">
      <c r="B223" s="121">
        <f t="shared" si="62"/>
        <v>75</v>
      </c>
      <c r="C223" s="122">
        <f t="shared" si="55"/>
        <v>1906</v>
      </c>
      <c r="D223" s="123">
        <f t="shared" si="56"/>
        <v>3</v>
      </c>
      <c r="E223" s="124">
        <f t="shared" si="57"/>
        <v>2252</v>
      </c>
      <c r="F223" s="124">
        <f t="shared" si="58"/>
        <v>2282</v>
      </c>
      <c r="G223" s="122">
        <f t="shared" si="59"/>
        <v>0</v>
      </c>
      <c r="H223" s="122">
        <f t="shared" si="60"/>
        <v>0</v>
      </c>
      <c r="I223" s="122">
        <f t="shared" si="64"/>
        <v>0</v>
      </c>
      <c r="J223" s="122">
        <f t="shared" si="65"/>
        <v>0</v>
      </c>
      <c r="K223" s="122">
        <f t="shared" si="66"/>
        <v>0</v>
      </c>
      <c r="L223" s="122">
        <f t="shared" si="67"/>
        <v>0</v>
      </c>
      <c r="M223" s="122">
        <f t="shared" si="68"/>
        <v>0</v>
      </c>
      <c r="N223" s="122">
        <f t="shared" si="69"/>
        <v>0</v>
      </c>
      <c r="O223" s="122">
        <f t="shared" si="70"/>
        <v>0</v>
      </c>
      <c r="P223" s="122">
        <f t="shared" ref="P223:P232" si="71">IF($B223&gt;$C$113,IF($B223 &lt; ($D$113+1),$F$113/$E$113,0),0)</f>
        <v>0</v>
      </c>
      <c r="Q223" s="122">
        <f t="shared" si="53"/>
        <v>0</v>
      </c>
      <c r="R223" s="122">
        <f t="shared" si="54"/>
        <v>0</v>
      </c>
      <c r="S223" s="122">
        <f t="shared" si="61"/>
        <v>0</v>
      </c>
      <c r="T223" s="122">
        <f t="shared" si="63"/>
        <v>0</v>
      </c>
    </row>
    <row r="224" spans="2:20" x14ac:dyDescent="0.15">
      <c r="B224" s="121">
        <f t="shared" si="62"/>
        <v>76</v>
      </c>
      <c r="C224" s="122">
        <f t="shared" si="55"/>
        <v>1906</v>
      </c>
      <c r="D224" s="123">
        <f t="shared" si="56"/>
        <v>4</v>
      </c>
      <c r="E224" s="124">
        <f t="shared" si="57"/>
        <v>2283</v>
      </c>
      <c r="F224" s="124">
        <f t="shared" si="58"/>
        <v>2312</v>
      </c>
      <c r="G224" s="122">
        <f t="shared" si="59"/>
        <v>0</v>
      </c>
      <c r="H224" s="122">
        <f t="shared" si="60"/>
        <v>0</v>
      </c>
      <c r="I224" s="122">
        <f t="shared" si="64"/>
        <v>0</v>
      </c>
      <c r="J224" s="122">
        <f t="shared" si="65"/>
        <v>0</v>
      </c>
      <c r="K224" s="122">
        <f t="shared" si="66"/>
        <v>0</v>
      </c>
      <c r="L224" s="122">
        <f t="shared" si="67"/>
        <v>0</v>
      </c>
      <c r="M224" s="122">
        <f t="shared" si="68"/>
        <v>0</v>
      </c>
      <c r="N224" s="122">
        <f t="shared" si="69"/>
        <v>0</v>
      </c>
      <c r="O224" s="122">
        <f t="shared" si="70"/>
        <v>0</v>
      </c>
      <c r="P224" s="122">
        <f t="shared" si="71"/>
        <v>0</v>
      </c>
      <c r="Q224" s="122">
        <f t="shared" ref="Q224:Q232" si="72">IF($B224&gt;$C$114,IF($B224 &lt; ($D$114+1),$F$114/$E$114,0),0)</f>
        <v>0</v>
      </c>
      <c r="R224" s="122">
        <f t="shared" si="54"/>
        <v>0</v>
      </c>
      <c r="S224" s="122">
        <f t="shared" si="61"/>
        <v>0</v>
      </c>
      <c r="T224" s="122">
        <f t="shared" si="63"/>
        <v>0</v>
      </c>
    </row>
    <row r="225" spans="2:20" x14ac:dyDescent="0.15">
      <c r="B225" s="121">
        <f t="shared" si="62"/>
        <v>77</v>
      </c>
      <c r="C225" s="122">
        <f t="shared" si="55"/>
        <v>1906</v>
      </c>
      <c r="D225" s="123">
        <f t="shared" si="56"/>
        <v>5</v>
      </c>
      <c r="E225" s="124">
        <f t="shared" si="57"/>
        <v>2313</v>
      </c>
      <c r="F225" s="124">
        <f t="shared" si="58"/>
        <v>2343</v>
      </c>
      <c r="G225" s="122">
        <f t="shared" si="59"/>
        <v>0</v>
      </c>
      <c r="H225" s="122">
        <f t="shared" si="60"/>
        <v>0</v>
      </c>
      <c r="I225" s="122">
        <f t="shared" si="64"/>
        <v>0</v>
      </c>
      <c r="J225" s="122">
        <f t="shared" si="65"/>
        <v>0</v>
      </c>
      <c r="K225" s="122">
        <f t="shared" si="66"/>
        <v>0</v>
      </c>
      <c r="L225" s="122">
        <f t="shared" si="67"/>
        <v>0</v>
      </c>
      <c r="M225" s="122">
        <f t="shared" si="68"/>
        <v>0</v>
      </c>
      <c r="N225" s="122">
        <f t="shared" si="69"/>
        <v>0</v>
      </c>
      <c r="O225" s="122">
        <f t="shared" si="70"/>
        <v>0</v>
      </c>
      <c r="P225" s="122">
        <f t="shared" si="71"/>
        <v>0</v>
      </c>
      <c r="Q225" s="122">
        <f t="shared" si="72"/>
        <v>0</v>
      </c>
      <c r="R225" s="122">
        <f t="shared" ref="R225:R232" si="73">IF($B225&gt;$C$115,IF($B225 &lt; ($D$115+1),$F$115/$E$115,0),0)</f>
        <v>0</v>
      </c>
      <c r="S225" s="122">
        <f t="shared" si="61"/>
        <v>0</v>
      </c>
      <c r="T225" s="122">
        <f t="shared" si="63"/>
        <v>0</v>
      </c>
    </row>
    <row r="226" spans="2:20" x14ac:dyDescent="0.15">
      <c r="B226" s="121">
        <f t="shared" si="62"/>
        <v>78</v>
      </c>
      <c r="C226" s="122">
        <f t="shared" si="55"/>
        <v>1906</v>
      </c>
      <c r="D226" s="123">
        <f t="shared" si="56"/>
        <v>6</v>
      </c>
      <c r="E226" s="124">
        <f t="shared" si="57"/>
        <v>2344</v>
      </c>
      <c r="F226" s="124">
        <f t="shared" si="58"/>
        <v>2373</v>
      </c>
      <c r="G226" s="122">
        <f t="shared" si="59"/>
        <v>0</v>
      </c>
      <c r="H226" s="122">
        <f t="shared" si="60"/>
        <v>0</v>
      </c>
      <c r="I226" s="122">
        <f t="shared" si="64"/>
        <v>0</v>
      </c>
      <c r="J226" s="122">
        <f t="shared" si="65"/>
        <v>0</v>
      </c>
      <c r="K226" s="122">
        <f t="shared" si="66"/>
        <v>0</v>
      </c>
      <c r="L226" s="122">
        <f t="shared" si="67"/>
        <v>0</v>
      </c>
      <c r="M226" s="122">
        <f t="shared" si="68"/>
        <v>0</v>
      </c>
      <c r="N226" s="122">
        <f t="shared" si="69"/>
        <v>0</v>
      </c>
      <c r="O226" s="122">
        <f t="shared" si="70"/>
        <v>0</v>
      </c>
      <c r="P226" s="122">
        <f t="shared" si="71"/>
        <v>0</v>
      </c>
      <c r="Q226" s="122">
        <f t="shared" si="72"/>
        <v>0</v>
      </c>
      <c r="R226" s="122">
        <f t="shared" si="73"/>
        <v>0</v>
      </c>
      <c r="S226" s="122">
        <f t="shared" si="61"/>
        <v>0</v>
      </c>
      <c r="T226" s="122">
        <f t="shared" si="63"/>
        <v>0</v>
      </c>
    </row>
    <row r="227" spans="2:20" x14ac:dyDescent="0.15">
      <c r="B227" s="121">
        <f t="shared" si="62"/>
        <v>79</v>
      </c>
      <c r="C227" s="122">
        <f t="shared" si="55"/>
        <v>1906</v>
      </c>
      <c r="D227" s="123">
        <f t="shared" si="56"/>
        <v>7</v>
      </c>
      <c r="E227" s="124">
        <f t="shared" si="57"/>
        <v>2374</v>
      </c>
      <c r="F227" s="124">
        <f t="shared" si="58"/>
        <v>2404</v>
      </c>
      <c r="G227" s="122">
        <f t="shared" si="59"/>
        <v>0</v>
      </c>
      <c r="H227" s="122">
        <f t="shared" si="60"/>
        <v>0</v>
      </c>
      <c r="I227" s="122">
        <f t="shared" si="64"/>
        <v>0</v>
      </c>
      <c r="J227" s="122">
        <f t="shared" si="65"/>
        <v>0</v>
      </c>
      <c r="K227" s="122">
        <f t="shared" si="66"/>
        <v>0</v>
      </c>
      <c r="L227" s="122">
        <f t="shared" si="67"/>
        <v>0</v>
      </c>
      <c r="M227" s="122">
        <f t="shared" si="68"/>
        <v>0</v>
      </c>
      <c r="N227" s="122">
        <f t="shared" si="69"/>
        <v>0</v>
      </c>
      <c r="O227" s="122">
        <f t="shared" si="70"/>
        <v>0</v>
      </c>
      <c r="P227" s="122">
        <f t="shared" si="71"/>
        <v>0</v>
      </c>
      <c r="Q227" s="122">
        <f t="shared" si="72"/>
        <v>0</v>
      </c>
      <c r="R227" s="122">
        <f t="shared" si="73"/>
        <v>0</v>
      </c>
      <c r="S227" s="122">
        <f t="shared" si="61"/>
        <v>0</v>
      </c>
      <c r="T227" s="122">
        <f t="shared" si="63"/>
        <v>0</v>
      </c>
    </row>
    <row r="228" spans="2:20" x14ac:dyDescent="0.15">
      <c r="B228" s="121">
        <f t="shared" si="62"/>
        <v>80</v>
      </c>
      <c r="C228" s="122">
        <f t="shared" si="55"/>
        <v>1906</v>
      </c>
      <c r="D228" s="123">
        <f t="shared" si="56"/>
        <v>8</v>
      </c>
      <c r="E228" s="124">
        <f t="shared" si="57"/>
        <v>2405</v>
      </c>
      <c r="F228" s="124">
        <f t="shared" si="58"/>
        <v>2435</v>
      </c>
      <c r="G228" s="122">
        <f t="shared" si="59"/>
        <v>0</v>
      </c>
      <c r="H228" s="122">
        <f t="shared" si="60"/>
        <v>0</v>
      </c>
      <c r="I228" s="122">
        <f t="shared" si="64"/>
        <v>0</v>
      </c>
      <c r="J228" s="122">
        <f t="shared" si="65"/>
        <v>0</v>
      </c>
      <c r="K228" s="122">
        <f t="shared" si="66"/>
        <v>0</v>
      </c>
      <c r="L228" s="122">
        <f t="shared" si="67"/>
        <v>0</v>
      </c>
      <c r="M228" s="122">
        <f t="shared" si="68"/>
        <v>0</v>
      </c>
      <c r="N228" s="122">
        <f t="shared" si="69"/>
        <v>0</v>
      </c>
      <c r="O228" s="122">
        <f t="shared" si="70"/>
        <v>0</v>
      </c>
      <c r="P228" s="122">
        <f t="shared" si="71"/>
        <v>0</v>
      </c>
      <c r="Q228" s="122">
        <f t="shared" si="72"/>
        <v>0</v>
      </c>
      <c r="R228" s="122">
        <f t="shared" si="73"/>
        <v>0</v>
      </c>
      <c r="S228" s="122">
        <f t="shared" si="61"/>
        <v>0</v>
      </c>
      <c r="T228" s="122">
        <f t="shared" si="63"/>
        <v>0</v>
      </c>
    </row>
    <row r="229" spans="2:20" x14ac:dyDescent="0.15">
      <c r="B229" s="121">
        <f>B228+1</f>
        <v>81</v>
      </c>
      <c r="C229" s="122">
        <f t="shared" si="55"/>
        <v>1906</v>
      </c>
      <c r="D229" s="123">
        <f t="shared" si="56"/>
        <v>9</v>
      </c>
      <c r="E229" s="124">
        <f t="shared" si="57"/>
        <v>2436</v>
      </c>
      <c r="F229" s="124">
        <f t="shared" si="58"/>
        <v>2465</v>
      </c>
      <c r="G229" s="122">
        <f t="shared" si="59"/>
        <v>0</v>
      </c>
      <c r="H229" s="122">
        <f t="shared" si="60"/>
        <v>0</v>
      </c>
      <c r="I229" s="122">
        <f t="shared" si="64"/>
        <v>0</v>
      </c>
      <c r="J229" s="122">
        <f t="shared" si="65"/>
        <v>0</v>
      </c>
      <c r="K229" s="122">
        <f t="shared" si="66"/>
        <v>0</v>
      </c>
      <c r="L229" s="122">
        <f t="shared" si="67"/>
        <v>0</v>
      </c>
      <c r="M229" s="122">
        <f t="shared" si="68"/>
        <v>0</v>
      </c>
      <c r="N229" s="122">
        <f t="shared" si="69"/>
        <v>0</v>
      </c>
      <c r="O229" s="122">
        <f t="shared" si="70"/>
        <v>0</v>
      </c>
      <c r="P229" s="122">
        <f t="shared" si="71"/>
        <v>0</v>
      </c>
      <c r="Q229" s="122">
        <f t="shared" si="72"/>
        <v>0</v>
      </c>
      <c r="R229" s="122">
        <f t="shared" si="73"/>
        <v>0</v>
      </c>
      <c r="S229" s="122">
        <f t="shared" si="61"/>
        <v>0</v>
      </c>
      <c r="T229" s="122">
        <f t="shared" si="63"/>
        <v>0</v>
      </c>
    </row>
    <row r="230" spans="2:20" x14ac:dyDescent="0.15">
      <c r="B230" s="121">
        <f t="shared" ref="B230:B232" si="74">B229+1</f>
        <v>82</v>
      </c>
      <c r="C230" s="122">
        <f t="shared" si="55"/>
        <v>1906</v>
      </c>
      <c r="D230" s="123">
        <f t="shared" si="56"/>
        <v>10</v>
      </c>
      <c r="E230" s="124">
        <f t="shared" si="57"/>
        <v>2466</v>
      </c>
      <c r="F230" s="124">
        <f t="shared" si="58"/>
        <v>2496</v>
      </c>
      <c r="G230" s="122">
        <f t="shared" si="59"/>
        <v>0</v>
      </c>
      <c r="H230" s="122">
        <f t="shared" si="60"/>
        <v>0</v>
      </c>
      <c r="I230" s="122">
        <f t="shared" si="64"/>
        <v>0</v>
      </c>
      <c r="J230" s="122">
        <f t="shared" si="65"/>
        <v>0</v>
      </c>
      <c r="K230" s="122">
        <f t="shared" si="66"/>
        <v>0</v>
      </c>
      <c r="L230" s="122">
        <f t="shared" si="67"/>
        <v>0</v>
      </c>
      <c r="M230" s="122">
        <f t="shared" si="68"/>
        <v>0</v>
      </c>
      <c r="N230" s="122">
        <f t="shared" si="69"/>
        <v>0</v>
      </c>
      <c r="O230" s="122">
        <f t="shared" si="70"/>
        <v>0</v>
      </c>
      <c r="P230" s="122">
        <f t="shared" si="71"/>
        <v>0</v>
      </c>
      <c r="Q230" s="122">
        <f t="shared" si="72"/>
        <v>0</v>
      </c>
      <c r="R230" s="122">
        <f t="shared" si="73"/>
        <v>0</v>
      </c>
      <c r="S230" s="122">
        <f t="shared" si="61"/>
        <v>0</v>
      </c>
      <c r="T230" s="122">
        <f t="shared" si="63"/>
        <v>0</v>
      </c>
    </row>
    <row r="231" spans="2:20" x14ac:dyDescent="0.15">
      <c r="B231" s="121">
        <f t="shared" si="74"/>
        <v>83</v>
      </c>
      <c r="C231" s="122">
        <f t="shared" si="55"/>
        <v>1906</v>
      </c>
      <c r="D231" s="123">
        <f t="shared" si="56"/>
        <v>11</v>
      </c>
      <c r="E231" s="124">
        <f t="shared" si="57"/>
        <v>2497</v>
      </c>
      <c r="F231" s="124">
        <f t="shared" si="58"/>
        <v>2526</v>
      </c>
      <c r="G231" s="122">
        <f t="shared" si="59"/>
        <v>0</v>
      </c>
      <c r="H231" s="122">
        <f t="shared" si="60"/>
        <v>0</v>
      </c>
      <c r="I231" s="122">
        <f t="shared" si="64"/>
        <v>0</v>
      </c>
      <c r="J231" s="122">
        <f t="shared" si="65"/>
        <v>0</v>
      </c>
      <c r="K231" s="122">
        <f t="shared" si="66"/>
        <v>0</v>
      </c>
      <c r="L231" s="122">
        <f t="shared" si="67"/>
        <v>0</v>
      </c>
      <c r="M231" s="122">
        <f t="shared" si="68"/>
        <v>0</v>
      </c>
      <c r="N231" s="122">
        <f t="shared" si="69"/>
        <v>0</v>
      </c>
      <c r="O231" s="122">
        <f t="shared" si="70"/>
        <v>0</v>
      </c>
      <c r="P231" s="122">
        <f t="shared" si="71"/>
        <v>0</v>
      </c>
      <c r="Q231" s="122">
        <f t="shared" si="72"/>
        <v>0</v>
      </c>
      <c r="R231" s="122">
        <f t="shared" si="73"/>
        <v>0</v>
      </c>
      <c r="S231" s="122">
        <f t="shared" si="61"/>
        <v>0</v>
      </c>
      <c r="T231" s="122">
        <f t="shared" si="63"/>
        <v>0</v>
      </c>
    </row>
    <row r="232" spans="2:20" x14ac:dyDescent="0.15">
      <c r="B232" s="121">
        <f t="shared" si="74"/>
        <v>84</v>
      </c>
      <c r="C232" s="122">
        <f t="shared" si="55"/>
        <v>1906</v>
      </c>
      <c r="D232" s="123">
        <f t="shared" si="56"/>
        <v>12</v>
      </c>
      <c r="E232" s="124">
        <f t="shared" si="57"/>
        <v>2527</v>
      </c>
      <c r="F232" s="124">
        <f t="shared" si="58"/>
        <v>2557</v>
      </c>
      <c r="G232" s="122">
        <f t="shared" si="59"/>
        <v>0</v>
      </c>
      <c r="H232" s="122">
        <f t="shared" si="60"/>
        <v>0</v>
      </c>
      <c r="I232" s="122">
        <f t="shared" si="64"/>
        <v>0</v>
      </c>
      <c r="J232" s="122">
        <f t="shared" si="65"/>
        <v>0</v>
      </c>
      <c r="K232" s="122">
        <f t="shared" si="66"/>
        <v>0</v>
      </c>
      <c r="L232" s="122">
        <f t="shared" si="67"/>
        <v>0</v>
      </c>
      <c r="M232" s="122">
        <f t="shared" si="68"/>
        <v>0</v>
      </c>
      <c r="N232" s="122">
        <f t="shared" si="69"/>
        <v>0</v>
      </c>
      <c r="O232" s="122">
        <f t="shared" si="70"/>
        <v>0</v>
      </c>
      <c r="P232" s="122">
        <f t="shared" si="71"/>
        <v>0</v>
      </c>
      <c r="Q232" s="122">
        <f t="shared" si="72"/>
        <v>0</v>
      </c>
      <c r="R232" s="122">
        <f t="shared" si="73"/>
        <v>0</v>
      </c>
      <c r="S232" s="122">
        <f t="shared" si="61"/>
        <v>0</v>
      </c>
      <c r="T232" s="122">
        <f t="shared" si="63"/>
        <v>0</v>
      </c>
    </row>
  </sheetData>
  <mergeCells count="6">
    <mergeCell ref="W147:AH147"/>
    <mergeCell ref="I102:T102"/>
    <mergeCell ref="B100:D101"/>
    <mergeCell ref="B122:D124"/>
    <mergeCell ref="G147:R147"/>
    <mergeCell ref="B144:D14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H79"/>
  <sheetViews>
    <sheetView zoomScale="98" zoomScaleNormal="98" workbookViewId="0">
      <selection activeCell="D16" sqref="D16"/>
    </sheetView>
  </sheetViews>
  <sheetFormatPr baseColWidth="10" defaultColWidth="8.6640625" defaultRowHeight="14" x14ac:dyDescent="0.15"/>
  <cols>
    <col min="2" max="2" width="2.6640625" customWidth="1"/>
    <col min="3" max="3" width="32.6640625" customWidth="1"/>
    <col min="4" max="4" width="11.83203125" customWidth="1"/>
    <col min="6" max="6" width="22.6640625" bestFit="1" customWidth="1"/>
    <col min="7" max="7" width="13.1640625" customWidth="1"/>
    <col min="8" max="8" width="3.33203125" customWidth="1"/>
    <col min="10" max="10" width="9.83203125" bestFit="1" customWidth="1"/>
    <col min="12" max="12" width="10.6640625" customWidth="1"/>
    <col min="13" max="14" width="9.83203125" bestFit="1" customWidth="1"/>
    <col min="23" max="23" width="4.83203125" customWidth="1"/>
    <col min="24" max="24" width="14.1640625" customWidth="1"/>
    <col min="25" max="25" width="34.5" customWidth="1"/>
    <col min="26" max="27" width="10.33203125" customWidth="1"/>
    <col min="28" max="28" width="11" customWidth="1"/>
    <col min="29" max="29" width="10.6640625" customWidth="1"/>
    <col min="30" max="30" width="6.6640625" customWidth="1"/>
    <col min="31" max="31" width="7.1640625" customWidth="1"/>
  </cols>
  <sheetData>
    <row r="1" spans="2:10" x14ac:dyDescent="0.15">
      <c r="C1" s="226" t="s">
        <v>388</v>
      </c>
      <c r="D1" s="227"/>
      <c r="E1" s="227"/>
      <c r="F1" s="227"/>
      <c r="G1" s="227"/>
    </row>
    <row r="2" spans="2:10" ht="160" customHeight="1" x14ac:dyDescent="0.15">
      <c r="C2" s="227"/>
      <c r="D2" s="227"/>
      <c r="E2" s="227"/>
      <c r="F2" s="227"/>
      <c r="G2" s="227"/>
    </row>
    <row r="3" spans="2:10" x14ac:dyDescent="0.15">
      <c r="C3" s="227"/>
      <c r="D3" s="227"/>
      <c r="E3" s="227"/>
      <c r="F3" s="227"/>
      <c r="G3" s="227"/>
    </row>
    <row r="4" spans="2:10" ht="13" customHeight="1" x14ac:dyDescent="0.15"/>
    <row r="6" spans="2:10" x14ac:dyDescent="0.15">
      <c r="B6" s="144"/>
      <c r="C6" s="145"/>
      <c r="D6" s="145"/>
      <c r="E6" s="145"/>
      <c r="F6" s="145"/>
      <c r="G6" s="145"/>
      <c r="H6" s="146"/>
    </row>
    <row r="7" spans="2:10" ht="15" thickBot="1" x14ac:dyDescent="0.2">
      <c r="B7" s="147"/>
      <c r="C7" s="231" t="s">
        <v>323</v>
      </c>
      <c r="D7" s="231"/>
      <c r="E7" s="148"/>
      <c r="F7" s="232" t="s">
        <v>324</v>
      </c>
      <c r="G7" s="232"/>
      <c r="H7" s="149"/>
    </row>
    <row r="8" spans="2:10" x14ac:dyDescent="0.15">
      <c r="B8" s="147"/>
      <c r="C8" s="150" t="s">
        <v>325</v>
      </c>
      <c r="D8" s="151">
        <f>SUMIF(AG68:AG79,"&gt;0")</f>
        <v>0</v>
      </c>
      <c r="E8" s="148"/>
      <c r="F8" s="151" t="s">
        <v>326</v>
      </c>
      <c r="G8" s="152">
        <f>DataVectors!J64</f>
        <v>0</v>
      </c>
      <c r="H8" s="149"/>
    </row>
    <row r="9" spans="2:10" x14ac:dyDescent="0.15">
      <c r="B9" s="147"/>
      <c r="C9" s="150" t="s">
        <v>327</v>
      </c>
      <c r="D9" s="151">
        <f>G11-D8</f>
        <v>0</v>
      </c>
      <c r="E9" s="148"/>
      <c r="F9" s="151" t="s">
        <v>328</v>
      </c>
      <c r="G9" s="152">
        <f>DataVectors!K64</f>
        <v>0</v>
      </c>
      <c r="H9" s="149"/>
    </row>
    <row r="10" spans="2:10" x14ac:dyDescent="0.15">
      <c r="B10" s="147"/>
      <c r="C10" s="150" t="str">
        <f>Y63</f>
        <v>Average Active WP Status</v>
      </c>
      <c r="D10" s="74" t="e">
        <f>Z63</f>
        <v>#DIV/0!</v>
      </c>
      <c r="E10" s="148"/>
      <c r="F10" s="151" t="s">
        <v>329</v>
      </c>
      <c r="G10" s="205"/>
      <c r="H10" s="153"/>
      <c r="J10" s="181" t="s">
        <v>690</v>
      </c>
    </row>
    <row r="11" spans="2:10" x14ac:dyDescent="0.15">
      <c r="B11" s="147"/>
      <c r="C11" s="154" t="str">
        <f>Y64</f>
        <v>Average Active WP BK Adj. Status</v>
      </c>
      <c r="D11" s="155" t="e">
        <f>Z64</f>
        <v>#DIV/0!</v>
      </c>
      <c r="E11" s="148"/>
      <c r="F11" s="151" t="s">
        <v>330</v>
      </c>
      <c r="G11" s="151">
        <f>DataVectors!R3</f>
        <v>0</v>
      </c>
      <c r="H11" s="149"/>
    </row>
    <row r="12" spans="2:10" x14ac:dyDescent="0.15">
      <c r="B12" s="147"/>
      <c r="C12" s="156" t="s">
        <v>331</v>
      </c>
      <c r="D12" s="204" t="b">
        <v>0</v>
      </c>
      <c r="E12" s="148"/>
      <c r="F12" s="151" t="s">
        <v>691</v>
      </c>
      <c r="G12" s="205"/>
      <c r="H12" s="149"/>
      <c r="J12" s="181" t="s">
        <v>692</v>
      </c>
    </row>
    <row r="13" spans="2:10" x14ac:dyDescent="0.15">
      <c r="B13" s="147"/>
      <c r="E13" s="148"/>
      <c r="F13" s="148"/>
      <c r="G13" s="148"/>
      <c r="H13" s="149"/>
    </row>
    <row r="14" spans="2:10" ht="15" thickBot="1" x14ac:dyDescent="0.2">
      <c r="B14" s="147"/>
      <c r="C14" s="231" t="s">
        <v>332</v>
      </c>
      <c r="D14" s="231"/>
      <c r="E14" s="148"/>
      <c r="F14" s="148"/>
      <c r="G14" s="148"/>
      <c r="H14" s="149"/>
    </row>
    <row r="15" spans="2:10" x14ac:dyDescent="0.15">
      <c r="B15" s="147"/>
      <c r="C15" s="157" t="s">
        <v>333</v>
      </c>
      <c r="D15" s="217" t="e">
        <f>VLOOKUP(Reports!G10,Budget!B6:F89,3,TRUE)</f>
        <v>#N/A</v>
      </c>
      <c r="E15" s="148"/>
      <c r="F15" s="148"/>
      <c r="G15" s="148"/>
      <c r="H15" s="149"/>
    </row>
    <row r="16" spans="2:10" x14ac:dyDescent="0.15">
      <c r="B16" s="147"/>
      <c r="C16" s="150" t="s">
        <v>334</v>
      </c>
      <c r="D16" s="218" t="e">
        <f>VLOOKUP(Reports!G10,Budget!B6:F89,5,TRUE)</f>
        <v>#N/A</v>
      </c>
      <c r="E16" s="148"/>
      <c r="F16" s="148"/>
      <c r="G16" s="148"/>
      <c r="H16" s="149"/>
    </row>
    <row r="17" spans="2:17" x14ac:dyDescent="0.15">
      <c r="B17" s="147"/>
      <c r="C17" s="150" t="s">
        <v>335</v>
      </c>
      <c r="D17" s="158" t="e">
        <f>D16/D15</f>
        <v>#N/A</v>
      </c>
      <c r="E17" s="148"/>
      <c r="F17" s="148"/>
      <c r="G17" s="148"/>
      <c r="H17" s="149"/>
    </row>
    <row r="18" spans="2:17" x14ac:dyDescent="0.15">
      <c r="B18" s="147"/>
      <c r="C18" s="156" t="s">
        <v>336</v>
      </c>
      <c r="D18" s="204" t="b">
        <v>0</v>
      </c>
      <c r="E18" s="148"/>
      <c r="F18" s="148"/>
      <c r="G18" s="148"/>
      <c r="H18" s="149"/>
    </row>
    <row r="19" spans="2:17" x14ac:dyDescent="0.15">
      <c r="B19" s="147"/>
      <c r="C19" s="148"/>
      <c r="D19" s="148"/>
      <c r="E19" s="148"/>
      <c r="F19" s="148"/>
      <c r="G19" s="148"/>
      <c r="H19" s="149"/>
    </row>
    <row r="20" spans="2:17" ht="15" thickBot="1" x14ac:dyDescent="0.2">
      <c r="B20" s="147"/>
      <c r="C20" s="231" t="s">
        <v>337</v>
      </c>
      <c r="D20" s="231"/>
      <c r="E20" s="148"/>
      <c r="F20" s="148"/>
      <c r="G20" s="148"/>
      <c r="H20" s="149"/>
    </row>
    <row r="21" spans="2:17" x14ac:dyDescent="0.15">
      <c r="B21" s="147"/>
      <c r="C21" s="159" t="s">
        <v>338</v>
      </c>
      <c r="D21" s="206" t="b">
        <v>1</v>
      </c>
      <c r="E21" s="148"/>
      <c r="F21" s="148"/>
      <c r="G21" s="148"/>
      <c r="H21" s="149"/>
    </row>
    <row r="22" spans="2:17" x14ac:dyDescent="0.15">
      <c r="B22" s="147"/>
      <c r="C22" s="148"/>
      <c r="D22" s="148"/>
      <c r="E22" s="148"/>
      <c r="F22" s="148"/>
      <c r="G22" s="148"/>
      <c r="H22" s="149"/>
    </row>
    <row r="23" spans="2:17" ht="15" thickBot="1" x14ac:dyDescent="0.2">
      <c r="B23" s="147"/>
      <c r="C23" s="231" t="s">
        <v>339</v>
      </c>
      <c r="D23" s="231"/>
      <c r="E23" s="148"/>
      <c r="F23" s="148"/>
      <c r="G23" s="148"/>
      <c r="H23" s="149"/>
    </row>
    <row r="24" spans="2:17" x14ac:dyDescent="0.15">
      <c r="B24" s="147"/>
      <c r="C24" s="159" t="s">
        <v>340</v>
      </c>
      <c r="D24" s="206" t="b">
        <v>1</v>
      </c>
      <c r="E24" s="148"/>
      <c r="F24" s="148"/>
      <c r="G24" s="148"/>
      <c r="H24" s="149"/>
    </row>
    <row r="25" spans="2:17" ht="14" customHeight="1" x14ac:dyDescent="0.15">
      <c r="B25" s="147"/>
      <c r="C25" s="148"/>
      <c r="D25" s="148"/>
      <c r="E25" s="148"/>
      <c r="F25" s="148"/>
      <c r="G25" s="148"/>
      <c r="H25" s="149"/>
    </row>
    <row r="26" spans="2:17" ht="14" customHeight="1" thickBot="1" x14ac:dyDescent="0.2">
      <c r="B26" s="147"/>
      <c r="C26" s="231" t="s">
        <v>341</v>
      </c>
      <c r="D26" s="231"/>
      <c r="E26" s="148"/>
      <c r="F26" s="148"/>
      <c r="G26" s="148"/>
      <c r="H26" s="149"/>
    </row>
    <row r="27" spans="2:17" ht="14" customHeight="1" x14ac:dyDescent="0.15">
      <c r="B27" s="147"/>
      <c r="C27" s="159" t="s">
        <v>342</v>
      </c>
      <c r="D27" s="206" t="b">
        <v>1</v>
      </c>
      <c r="E27" s="148"/>
      <c r="F27" s="148"/>
      <c r="G27" s="148"/>
      <c r="H27" s="149"/>
    </row>
    <row r="28" spans="2:17" ht="14" customHeight="1" x14ac:dyDescent="0.15">
      <c r="B28" s="160"/>
      <c r="C28" s="161"/>
      <c r="D28" s="161"/>
      <c r="E28" s="161"/>
      <c r="F28" s="161"/>
      <c r="G28" s="161"/>
      <c r="H28" s="162"/>
    </row>
    <row r="29" spans="2:17" ht="14" customHeight="1" x14ac:dyDescent="0.15">
      <c r="H29" s="148"/>
    </row>
    <row r="30" spans="2:17" ht="14" customHeight="1" x14ac:dyDescent="0.15">
      <c r="L30" s="129" t="str">
        <f>"Budget Position of "&amp;DataVectors!H3&amp;" "&amp;DataVectors!L3</f>
        <v>Budget Position of 0 0</v>
      </c>
    </row>
    <row r="31" spans="2:17" ht="14" customHeight="1" x14ac:dyDescent="0.15"/>
    <row r="32" spans="2:17" ht="14" customHeight="1" x14ac:dyDescent="0.15">
      <c r="L32" s="228" t="s">
        <v>343</v>
      </c>
      <c r="M32" s="228"/>
      <c r="N32" s="228"/>
      <c r="O32" s="228"/>
      <c r="P32" s="228"/>
      <c r="Q32" s="228"/>
    </row>
    <row r="33" spans="12:17" ht="14" customHeight="1" x14ac:dyDescent="0.15">
      <c r="L33" s="226"/>
      <c r="M33" s="226"/>
      <c r="N33" s="226"/>
      <c r="O33" s="226"/>
      <c r="P33" s="226"/>
      <c r="Q33" s="226"/>
    </row>
    <row r="34" spans="12:17" ht="14" customHeight="1" x14ac:dyDescent="0.15">
      <c r="L34" s="226"/>
      <c r="M34" s="226"/>
      <c r="N34" s="226"/>
      <c r="O34" s="226"/>
      <c r="P34" s="226"/>
      <c r="Q34" s="226"/>
    </row>
    <row r="35" spans="12:17" ht="14" customHeight="1" x14ac:dyDescent="0.15"/>
    <row r="36" spans="12:17" ht="14" customHeight="1" x14ac:dyDescent="0.15"/>
    <row r="37" spans="12:17" ht="14" customHeight="1" x14ac:dyDescent="0.15"/>
    <row r="38" spans="12:17" ht="14" customHeight="1" x14ac:dyDescent="0.15"/>
    <row r="39" spans="12:17" ht="14" customHeight="1" x14ac:dyDescent="0.15"/>
    <row r="58" spans="21:29" ht="27.5" customHeight="1" thickBot="1" x14ac:dyDescent="0.2">
      <c r="U58" s="229" t="s">
        <v>386</v>
      </c>
      <c r="V58" s="230"/>
      <c r="W58" s="230"/>
      <c r="X58" s="230"/>
      <c r="Y58" s="230"/>
      <c r="AA58" s="163" t="s">
        <v>344</v>
      </c>
      <c r="AB58" s="163" t="s">
        <v>345</v>
      </c>
      <c r="AC58" s="163" t="s">
        <v>346</v>
      </c>
    </row>
    <row r="59" spans="21:29" x14ac:dyDescent="0.15">
      <c r="U59" s="230"/>
      <c r="V59" s="230"/>
      <c r="W59" s="230"/>
      <c r="X59" s="230"/>
      <c r="Y59" s="230"/>
      <c r="AA59" s="164" t="s">
        <v>347</v>
      </c>
      <c r="AB59" s="165" t="s">
        <v>348</v>
      </c>
      <c r="AC59" s="166">
        <v>1</v>
      </c>
    </row>
    <row r="60" spans="21:29" x14ac:dyDescent="0.15">
      <c r="U60" s="230"/>
      <c r="V60" s="230"/>
      <c r="W60" s="230"/>
      <c r="X60" s="230"/>
      <c r="Y60" s="230"/>
      <c r="AA60" s="74" t="s">
        <v>349</v>
      </c>
      <c r="AB60" s="167" t="s">
        <v>350</v>
      </c>
      <c r="AC60" s="168">
        <v>2</v>
      </c>
    </row>
    <row r="61" spans="21:29" x14ac:dyDescent="0.15">
      <c r="U61" s="230"/>
      <c r="V61" s="230"/>
      <c r="W61" s="230"/>
      <c r="X61" s="230"/>
      <c r="Y61" s="230"/>
      <c r="AA61" s="74" t="s">
        <v>351</v>
      </c>
      <c r="AB61" s="169" t="s">
        <v>352</v>
      </c>
      <c r="AC61" s="168">
        <v>3</v>
      </c>
    </row>
    <row r="62" spans="21:29" ht="15" thickBot="1" x14ac:dyDescent="0.2">
      <c r="AB62" s="170" t="s">
        <v>353</v>
      </c>
      <c r="AC62" s="168">
        <v>0</v>
      </c>
    </row>
    <row r="63" spans="21:29" ht="15" thickBot="1" x14ac:dyDescent="0.2">
      <c r="U63" s="171" t="s">
        <v>354</v>
      </c>
      <c r="V63" s="172">
        <f>DataVectors!R3</f>
        <v>0</v>
      </c>
      <c r="Y63" t="s">
        <v>355</v>
      </c>
      <c r="Z63" t="e">
        <f>SUMPRODUCT($AF$68:$AF$79,$AG$68:$AG$79)/SUM($AG$68:$AG$79)</f>
        <v>#DIV/0!</v>
      </c>
      <c r="AB63" s="74" t="s">
        <v>356</v>
      </c>
      <c r="AC63" s="168">
        <v>-1</v>
      </c>
    </row>
    <row r="64" spans="21:29" x14ac:dyDescent="0.15">
      <c r="Y64" t="s">
        <v>357</v>
      </c>
      <c r="Z64" t="e">
        <f>SUMPRODUCT($AH$68:$AH$79,$AG$68:$AG$79)/SUM($AG$68:$AG$79)</f>
        <v>#DIV/0!</v>
      </c>
    </row>
    <row r="67" spans="21:34" ht="29" customHeight="1" thickBot="1" x14ac:dyDescent="0.2">
      <c r="U67" t="s">
        <v>358</v>
      </c>
      <c r="W67" s="173" t="s">
        <v>257</v>
      </c>
      <c r="X67" s="173" t="s">
        <v>359</v>
      </c>
      <c r="Y67" s="173" t="s">
        <v>289</v>
      </c>
      <c r="Z67" s="173" t="s">
        <v>360</v>
      </c>
      <c r="AA67" s="173" t="s">
        <v>361</v>
      </c>
      <c r="AB67" s="173" t="s">
        <v>362</v>
      </c>
      <c r="AC67" s="173" t="s">
        <v>344</v>
      </c>
      <c r="AE67" s="173" t="s">
        <v>363</v>
      </c>
      <c r="AF67" s="173" t="s">
        <v>346</v>
      </c>
      <c r="AG67" s="173" t="s">
        <v>364</v>
      </c>
      <c r="AH67" s="173" t="s">
        <v>365</v>
      </c>
    </row>
    <row r="68" spans="21:34" ht="28.5" customHeight="1" x14ac:dyDescent="0.15">
      <c r="U68" t="b">
        <f t="shared" ref="U68:U79" si="0">IF(W68&lt;$V$63+1,TRUE,FALSE)</f>
        <v>0</v>
      </c>
      <c r="W68" s="174">
        <v>1</v>
      </c>
      <c r="X68" s="175" t="str">
        <f>IF(U68=FALSE,"",DataVectors!E27)</f>
        <v/>
      </c>
      <c r="Y68" s="175" t="str">
        <f>IF(U68=FALSE,"",DataVectors!E67)</f>
        <v/>
      </c>
      <c r="Z68" s="176" t="str">
        <f>IF(U68=FALSE,"",DataVectors!D129)</f>
        <v/>
      </c>
      <c r="AA68" s="207"/>
      <c r="AB68" s="208" t="s">
        <v>356</v>
      </c>
      <c r="AC68" s="208" t="s">
        <v>356</v>
      </c>
      <c r="AE68" s="177">
        <f xml:space="preserve"> IF(U68=TRUE,1,0)</f>
        <v>0</v>
      </c>
      <c r="AF68" s="177">
        <f xml:space="preserve"> VLOOKUP(AB68,$AB$59:$AC$63,2,FALSE)</f>
        <v>-1</v>
      </c>
      <c r="AG68" s="177">
        <f>IF(U68=FALSE,0,IF(AH68=0,0,1))</f>
        <v>0</v>
      </c>
      <c r="AH68" s="177">
        <f xml:space="preserve"> VLOOKUP(AC68,$AB$59:$AC$63,2,FALSE)</f>
        <v>-1</v>
      </c>
    </row>
    <row r="69" spans="21:34" ht="28.5" customHeight="1" x14ac:dyDescent="0.15">
      <c r="U69" t="b">
        <f t="shared" si="0"/>
        <v>0</v>
      </c>
      <c r="W69" s="178">
        <v>2</v>
      </c>
      <c r="X69" s="179" t="str">
        <f>IF(U69=FALSE,"",DataVectors!G27)</f>
        <v/>
      </c>
      <c r="Y69" s="179" t="str">
        <f>IF(U69=FALSE,"",DataVectors!G67)</f>
        <v/>
      </c>
      <c r="Z69" s="180" t="str">
        <f>IF(U69=FALSE,"",DataVectors!D130)</f>
        <v/>
      </c>
      <c r="AA69" s="209"/>
      <c r="AB69" s="210" t="s">
        <v>356</v>
      </c>
      <c r="AC69" s="208" t="s">
        <v>356</v>
      </c>
      <c r="AE69" s="177">
        <f t="shared" ref="AE69:AE79" si="1" xml:space="preserve"> IF(U69=TRUE,1,0)</f>
        <v>0</v>
      </c>
      <c r="AF69" s="177">
        <f t="shared" ref="AF69:AF79" si="2" xml:space="preserve"> VLOOKUP(AB69,$AB$59:$AC$63,2,FALSE)</f>
        <v>-1</v>
      </c>
      <c r="AG69" s="177">
        <f t="shared" ref="AG69:AG79" si="3">IF(U69=FALSE,0,IF(AH69=0,0,1))</f>
        <v>0</v>
      </c>
      <c r="AH69" s="177">
        <f t="shared" ref="AH69:AH79" si="4" xml:space="preserve"> VLOOKUP(AC69,$AB$59:$AC$63,2,FALSE)</f>
        <v>-1</v>
      </c>
    </row>
    <row r="70" spans="21:34" ht="28.5" customHeight="1" x14ac:dyDescent="0.15">
      <c r="U70" t="b">
        <f t="shared" si="0"/>
        <v>0</v>
      </c>
      <c r="W70" s="178">
        <v>3</v>
      </c>
      <c r="X70" s="179" t="str">
        <f>IF(U70=FALSE,"",DataVectors!I27)</f>
        <v/>
      </c>
      <c r="Y70" s="179" t="str">
        <f>IF(U70=FALSE,"",DataVectors!I67)</f>
        <v/>
      </c>
      <c r="Z70" s="180" t="str">
        <f>IF(U70=FALSE,"",DataVectors!D131)</f>
        <v/>
      </c>
      <c r="AA70" s="209"/>
      <c r="AB70" s="210" t="s">
        <v>356</v>
      </c>
      <c r="AC70" s="208" t="s">
        <v>356</v>
      </c>
      <c r="AE70" s="177">
        <f t="shared" si="1"/>
        <v>0</v>
      </c>
      <c r="AF70" s="177">
        <f t="shared" si="2"/>
        <v>-1</v>
      </c>
      <c r="AG70" s="177">
        <f t="shared" si="3"/>
        <v>0</v>
      </c>
      <c r="AH70" s="177">
        <f t="shared" si="4"/>
        <v>-1</v>
      </c>
    </row>
    <row r="71" spans="21:34" ht="28.5" customHeight="1" x14ac:dyDescent="0.15">
      <c r="U71" t="b">
        <f t="shared" si="0"/>
        <v>0</v>
      </c>
      <c r="W71" s="178">
        <v>4</v>
      </c>
      <c r="X71" s="179" t="str">
        <f>IF(U71=FALSE,"",DataVectors!K27)</f>
        <v/>
      </c>
      <c r="Y71" s="179" t="str">
        <f>IF(U71=FALSE,"",DataVectors!K67)</f>
        <v/>
      </c>
      <c r="Z71" s="180" t="str">
        <f>IF(U71=FALSE,"",DataVectors!D132)</f>
        <v/>
      </c>
      <c r="AA71" s="209"/>
      <c r="AB71" s="210" t="s">
        <v>356</v>
      </c>
      <c r="AC71" s="208" t="s">
        <v>356</v>
      </c>
      <c r="AE71" s="177">
        <f t="shared" si="1"/>
        <v>0</v>
      </c>
      <c r="AF71" s="177">
        <f t="shared" si="2"/>
        <v>-1</v>
      </c>
      <c r="AG71" s="177">
        <f t="shared" si="3"/>
        <v>0</v>
      </c>
      <c r="AH71" s="177">
        <f t="shared" si="4"/>
        <v>-1</v>
      </c>
    </row>
    <row r="72" spans="21:34" ht="28.5" customHeight="1" x14ac:dyDescent="0.15">
      <c r="U72" t="b">
        <f t="shared" si="0"/>
        <v>0</v>
      </c>
      <c r="W72" s="178">
        <v>5</v>
      </c>
      <c r="X72" s="179" t="str">
        <f>IF(U72=FALSE,"",DataVectors!M27)</f>
        <v/>
      </c>
      <c r="Y72" s="179" t="str">
        <f>IF(U72=FALSE,"",DataVectors!M67)</f>
        <v/>
      </c>
      <c r="Z72" s="180" t="str">
        <f>IF(U72=FALSE,"",DataVectors!D133)</f>
        <v/>
      </c>
      <c r="AA72" s="209"/>
      <c r="AB72" s="210" t="s">
        <v>356</v>
      </c>
      <c r="AC72" s="208" t="s">
        <v>356</v>
      </c>
      <c r="AE72" s="177">
        <f t="shared" si="1"/>
        <v>0</v>
      </c>
      <c r="AF72" s="177">
        <f t="shared" si="2"/>
        <v>-1</v>
      </c>
      <c r="AG72" s="177">
        <f t="shared" si="3"/>
        <v>0</v>
      </c>
      <c r="AH72" s="177">
        <f t="shared" si="4"/>
        <v>-1</v>
      </c>
    </row>
    <row r="73" spans="21:34" ht="28.5" customHeight="1" x14ac:dyDescent="0.15">
      <c r="U73" t="b">
        <f t="shared" si="0"/>
        <v>0</v>
      </c>
      <c r="W73" s="178">
        <v>6</v>
      </c>
      <c r="X73" s="179" t="str">
        <f>IF(U73=FALSE,"",DataVectors!O27)</f>
        <v/>
      </c>
      <c r="Y73" s="179" t="str">
        <f>IF(U73=FALSE,"",DataVectors!O67)</f>
        <v/>
      </c>
      <c r="Z73" s="180" t="str">
        <f>IF(U73=FALSE,"",DataVectors!D134)</f>
        <v/>
      </c>
      <c r="AA73" s="209"/>
      <c r="AB73" s="210" t="s">
        <v>356</v>
      </c>
      <c r="AC73" s="208" t="s">
        <v>356</v>
      </c>
      <c r="AE73" s="177">
        <f t="shared" si="1"/>
        <v>0</v>
      </c>
      <c r="AF73" s="177">
        <f t="shared" si="2"/>
        <v>-1</v>
      </c>
      <c r="AG73" s="177">
        <f t="shared" si="3"/>
        <v>0</v>
      </c>
      <c r="AH73" s="177">
        <f t="shared" si="4"/>
        <v>-1</v>
      </c>
    </row>
    <row r="74" spans="21:34" ht="28.5" customHeight="1" x14ac:dyDescent="0.15">
      <c r="U74" t="b">
        <f t="shared" si="0"/>
        <v>0</v>
      </c>
      <c r="W74" s="178">
        <v>7</v>
      </c>
      <c r="X74" s="179" t="str">
        <f>IF(U74=FALSE,"",DataVectors!Q27)</f>
        <v/>
      </c>
      <c r="Y74" s="179" t="str">
        <f>IF(U74=FALSE,"",DataVectors!Q67)</f>
        <v/>
      </c>
      <c r="Z74" s="180" t="str">
        <f>IF(U74=FALSE,"",DataVectors!D135)</f>
        <v/>
      </c>
      <c r="AA74" s="209"/>
      <c r="AB74" s="210" t="s">
        <v>356</v>
      </c>
      <c r="AC74" s="208" t="s">
        <v>356</v>
      </c>
      <c r="AE74" s="177">
        <f t="shared" si="1"/>
        <v>0</v>
      </c>
      <c r="AF74" s="177">
        <f t="shared" si="2"/>
        <v>-1</v>
      </c>
      <c r="AG74" s="177">
        <f t="shared" si="3"/>
        <v>0</v>
      </c>
      <c r="AH74" s="177">
        <f t="shared" si="4"/>
        <v>-1</v>
      </c>
    </row>
    <row r="75" spans="21:34" ht="28.5" customHeight="1" x14ac:dyDescent="0.15">
      <c r="U75" t="b">
        <f t="shared" si="0"/>
        <v>0</v>
      </c>
      <c r="W75" s="178">
        <v>8</v>
      </c>
      <c r="X75" s="179" t="str">
        <f>IF(U75=FALSE,"",DataVectors!S27)</f>
        <v/>
      </c>
      <c r="Y75" s="179" t="str">
        <f>IF(U75=FALSE,"",DataVectors!S67)</f>
        <v/>
      </c>
      <c r="Z75" s="180" t="str">
        <f>IF(U75=FALSE,"",DataVectors!D136)</f>
        <v/>
      </c>
      <c r="AA75" s="209"/>
      <c r="AB75" s="210" t="s">
        <v>356</v>
      </c>
      <c r="AC75" s="208" t="s">
        <v>356</v>
      </c>
      <c r="AE75" s="177">
        <f t="shared" si="1"/>
        <v>0</v>
      </c>
      <c r="AF75" s="177">
        <f t="shared" si="2"/>
        <v>-1</v>
      </c>
      <c r="AG75" s="177">
        <f t="shared" si="3"/>
        <v>0</v>
      </c>
      <c r="AH75" s="177">
        <f t="shared" si="4"/>
        <v>-1</v>
      </c>
    </row>
    <row r="76" spans="21:34" ht="28.5" customHeight="1" x14ac:dyDescent="0.15">
      <c r="U76" t="b">
        <f t="shared" si="0"/>
        <v>0</v>
      </c>
      <c r="W76" s="178">
        <v>9</v>
      </c>
      <c r="X76" s="179" t="str">
        <f>IF(U76=FALSE,"",DataVectors!U27)</f>
        <v/>
      </c>
      <c r="Y76" s="179" t="str">
        <f>IF(U76=FALSE,"",DataVectors!U67)</f>
        <v/>
      </c>
      <c r="Z76" s="180" t="str">
        <f>IF(U76=FALSE,"",DataVectors!D137)</f>
        <v/>
      </c>
      <c r="AA76" s="209"/>
      <c r="AB76" s="210" t="s">
        <v>356</v>
      </c>
      <c r="AC76" s="208" t="s">
        <v>356</v>
      </c>
      <c r="AE76" s="177">
        <f t="shared" si="1"/>
        <v>0</v>
      </c>
      <c r="AF76" s="177">
        <f t="shared" si="2"/>
        <v>-1</v>
      </c>
      <c r="AG76" s="177">
        <f t="shared" si="3"/>
        <v>0</v>
      </c>
      <c r="AH76" s="177">
        <f t="shared" si="4"/>
        <v>-1</v>
      </c>
    </row>
    <row r="77" spans="21:34" ht="28.5" customHeight="1" x14ac:dyDescent="0.15">
      <c r="U77" t="b">
        <f t="shared" si="0"/>
        <v>0</v>
      </c>
      <c r="W77" s="178">
        <v>10</v>
      </c>
      <c r="X77" s="179" t="str">
        <f>IF(U77=FALSE,"",DataVectors!W27)</f>
        <v/>
      </c>
      <c r="Y77" s="179" t="str">
        <f>IF(U77=FALSE,"",DataVectors!W67)</f>
        <v/>
      </c>
      <c r="Z77" s="180" t="str">
        <f>IF(U77=FALSE,"",DataVectors!D138)</f>
        <v/>
      </c>
      <c r="AA77" s="209"/>
      <c r="AB77" s="210" t="s">
        <v>356</v>
      </c>
      <c r="AC77" s="208" t="s">
        <v>356</v>
      </c>
      <c r="AE77" s="177">
        <f t="shared" si="1"/>
        <v>0</v>
      </c>
      <c r="AF77" s="177">
        <f t="shared" si="2"/>
        <v>-1</v>
      </c>
      <c r="AG77" s="177">
        <f t="shared" si="3"/>
        <v>0</v>
      </c>
      <c r="AH77" s="177">
        <f t="shared" si="4"/>
        <v>-1</v>
      </c>
    </row>
    <row r="78" spans="21:34" ht="28.5" customHeight="1" x14ac:dyDescent="0.15">
      <c r="U78" t="b">
        <f t="shared" si="0"/>
        <v>0</v>
      </c>
      <c r="W78" s="178">
        <v>11</v>
      </c>
      <c r="X78" s="179" t="str">
        <f>IF(U78=FALSE,"",DataVectors!Y27)</f>
        <v/>
      </c>
      <c r="Y78" s="179" t="str">
        <f>IF(U78=FALSE,"",DataVectors!Y67)</f>
        <v/>
      </c>
      <c r="Z78" s="180" t="str">
        <f>IF(U78=FALSE,"",DataVectors!D139)</f>
        <v/>
      </c>
      <c r="AA78" s="209"/>
      <c r="AB78" s="210" t="s">
        <v>356</v>
      </c>
      <c r="AC78" s="208" t="s">
        <v>356</v>
      </c>
      <c r="AE78" s="177">
        <f t="shared" si="1"/>
        <v>0</v>
      </c>
      <c r="AF78" s="177">
        <f t="shared" si="2"/>
        <v>-1</v>
      </c>
      <c r="AG78" s="177">
        <f t="shared" si="3"/>
        <v>0</v>
      </c>
      <c r="AH78" s="177">
        <f t="shared" si="4"/>
        <v>-1</v>
      </c>
    </row>
    <row r="79" spans="21:34" ht="28.5" customHeight="1" x14ac:dyDescent="0.15">
      <c r="U79" t="b">
        <f t="shared" si="0"/>
        <v>0</v>
      </c>
      <c r="W79" s="178">
        <v>12</v>
      </c>
      <c r="X79" s="179" t="str">
        <f>IF(U79=FALSE,"",DataVectors!AA27)</f>
        <v/>
      </c>
      <c r="Y79" s="179" t="str">
        <f>IF(U79=FALSE,"",DataVectors!AA67)</f>
        <v/>
      </c>
      <c r="Z79" s="180" t="str">
        <f>IF(U79=FALSE,"",DataVectors!D140)</f>
        <v/>
      </c>
      <c r="AA79" s="209"/>
      <c r="AB79" s="210" t="s">
        <v>356</v>
      </c>
      <c r="AC79" s="208" t="s">
        <v>356</v>
      </c>
      <c r="AE79" s="177">
        <f t="shared" si="1"/>
        <v>0</v>
      </c>
      <c r="AF79" s="177">
        <f t="shared" si="2"/>
        <v>-1</v>
      </c>
      <c r="AG79" s="177">
        <f t="shared" si="3"/>
        <v>0</v>
      </c>
      <c r="AH79" s="177">
        <f t="shared" si="4"/>
        <v>-1</v>
      </c>
    </row>
  </sheetData>
  <mergeCells count="9">
    <mergeCell ref="C1:G3"/>
    <mergeCell ref="L32:Q34"/>
    <mergeCell ref="U58:Y61"/>
    <mergeCell ref="C7:D7"/>
    <mergeCell ref="F7:G7"/>
    <mergeCell ref="C14:D14"/>
    <mergeCell ref="C20:D20"/>
    <mergeCell ref="C23:D23"/>
    <mergeCell ref="C26:D26"/>
  </mergeCells>
  <conditionalFormatting sqref="AB68">
    <cfRule type="cellIs" dxfId="100" priority="35" stopIfTrue="1" operator="equal">
      <formula>"Done"</formula>
    </cfRule>
  </conditionalFormatting>
  <conditionalFormatting sqref="AB68 AB73:AB79">
    <cfRule type="cellIs" dxfId="99" priority="36" stopIfTrue="1" operator="equal">
      <formula>$AB$62</formula>
    </cfRule>
    <cfRule type="cellIs" dxfId="98" priority="37" stopIfTrue="1" operator="equal">
      <formula>$AB$59</formula>
    </cfRule>
    <cfRule type="cellIs" dxfId="97" priority="38" stopIfTrue="1" operator="equal">
      <formula>$AB$60</formula>
    </cfRule>
    <cfRule type="cellIs" dxfId="96" priority="39" stopIfTrue="1" operator="equal">
      <formula>$AB$61</formula>
    </cfRule>
  </conditionalFormatting>
  <conditionalFormatting sqref="Z63">
    <cfRule type="colorScale" priority="34">
      <colorScale>
        <cfvo type="num" val="1"/>
        <cfvo type="num" val="1.3"/>
        <cfvo type="num" val="2"/>
        <color rgb="FF63BE7B"/>
        <color rgb="FFFFEB84"/>
        <color rgb="FFF8696B"/>
      </colorScale>
    </cfRule>
  </conditionalFormatting>
  <conditionalFormatting sqref="D17">
    <cfRule type="colorScale" priority="33">
      <colorScale>
        <cfvo type="num" val="0.75"/>
        <cfvo type="num" val="1"/>
        <cfvo type="num" val="1.25"/>
        <color theme="4" tint="0.39997558519241921"/>
        <color theme="7"/>
        <color rgb="FFFF0000"/>
      </colorScale>
    </cfRule>
  </conditionalFormatting>
  <conditionalFormatting sqref="D10">
    <cfRule type="colorScale" priority="32">
      <colorScale>
        <cfvo type="num" val="1"/>
        <cfvo type="num" val="1.3"/>
        <cfvo type="num" val="2"/>
        <color rgb="FF92D050"/>
        <color rgb="FFFFFF00"/>
        <color rgb="FFFF0000"/>
      </colorScale>
    </cfRule>
  </conditionalFormatting>
  <conditionalFormatting sqref="Z64">
    <cfRule type="colorScale" priority="31">
      <colorScale>
        <cfvo type="num" val="1"/>
        <cfvo type="num" val="1.3"/>
        <cfvo type="num" val="2"/>
        <color rgb="FF63BE7B"/>
        <color rgb="FFFFEB84"/>
        <color rgb="FFF8696B"/>
      </colorScale>
    </cfRule>
  </conditionalFormatting>
  <conditionalFormatting sqref="D11">
    <cfRule type="colorScale" priority="30">
      <colorScale>
        <cfvo type="num" val="1"/>
        <cfvo type="num" val="1.3"/>
        <cfvo type="num" val="2"/>
        <color rgb="FF63BE7B"/>
        <color rgb="FFFFEB84"/>
        <color rgb="FFF8696B"/>
      </colorScale>
    </cfRule>
  </conditionalFormatting>
  <conditionalFormatting sqref="D12">
    <cfRule type="cellIs" dxfId="95" priority="28" operator="equal">
      <formula>FALSE</formula>
    </cfRule>
    <cfRule type="cellIs" dxfId="94" priority="29" operator="equal">
      <formula>TRUE</formula>
    </cfRule>
  </conditionalFormatting>
  <conditionalFormatting sqref="D21">
    <cfRule type="cellIs" dxfId="93" priority="26" operator="equal">
      <formula>FALSE</formula>
    </cfRule>
    <cfRule type="cellIs" dxfId="92" priority="27" operator="equal">
      <formula>TRUE</formula>
    </cfRule>
  </conditionalFormatting>
  <conditionalFormatting sqref="D24">
    <cfRule type="cellIs" dxfId="91" priority="24" operator="equal">
      <formula>FALSE</formula>
    </cfRule>
    <cfRule type="cellIs" dxfId="90" priority="25" operator="equal">
      <formula>TRUE</formula>
    </cfRule>
  </conditionalFormatting>
  <conditionalFormatting sqref="D27">
    <cfRule type="cellIs" dxfId="89" priority="22" operator="equal">
      <formula>FALSE</formula>
    </cfRule>
    <cfRule type="cellIs" dxfId="88" priority="23" operator="equal">
      <formula>TRUE</formula>
    </cfRule>
  </conditionalFormatting>
  <conditionalFormatting sqref="D18">
    <cfRule type="cellIs" dxfId="87" priority="20" operator="equal">
      <formula>FALSE</formula>
    </cfRule>
    <cfRule type="cellIs" dxfId="86" priority="21" operator="equal">
      <formula>TRUE</formula>
    </cfRule>
  </conditionalFormatting>
  <conditionalFormatting sqref="AC68">
    <cfRule type="cellIs" dxfId="85" priority="15" stopIfTrue="1" operator="equal">
      <formula>"Done"</formula>
    </cfRule>
  </conditionalFormatting>
  <conditionalFormatting sqref="AC68">
    <cfRule type="cellIs" dxfId="84" priority="16" stopIfTrue="1" operator="equal">
      <formula>$AB$62</formula>
    </cfRule>
    <cfRule type="cellIs" dxfId="83" priority="17" stopIfTrue="1" operator="equal">
      <formula>$AB$59</formula>
    </cfRule>
    <cfRule type="cellIs" dxfId="82" priority="18" stopIfTrue="1" operator="equal">
      <formula>$AB$60</formula>
    </cfRule>
    <cfRule type="cellIs" dxfId="81" priority="19" stopIfTrue="1" operator="equal">
      <formula>$AB$61</formula>
    </cfRule>
  </conditionalFormatting>
  <conditionalFormatting sqref="AC73:AC79">
    <cfRule type="cellIs" dxfId="80" priority="10" stopIfTrue="1" operator="equal">
      <formula>"Done"</formula>
    </cfRule>
  </conditionalFormatting>
  <conditionalFormatting sqref="AC73:AC79">
    <cfRule type="cellIs" dxfId="79" priority="11" stopIfTrue="1" operator="equal">
      <formula>$AB$62</formula>
    </cfRule>
    <cfRule type="cellIs" dxfId="78" priority="12" stopIfTrue="1" operator="equal">
      <formula>$AB$59</formula>
    </cfRule>
    <cfRule type="cellIs" dxfId="77" priority="13" stopIfTrue="1" operator="equal">
      <formula>$AB$60</formula>
    </cfRule>
    <cfRule type="cellIs" dxfId="76" priority="14" stopIfTrue="1" operator="equal">
      <formula>$AB$61</formula>
    </cfRule>
  </conditionalFormatting>
  <conditionalFormatting sqref="AB69:AB72">
    <cfRule type="cellIs" dxfId="75" priority="6" stopIfTrue="1" operator="equal">
      <formula>$AB$62</formula>
    </cfRule>
    <cfRule type="cellIs" dxfId="74" priority="7" stopIfTrue="1" operator="equal">
      <formula>$AB$59</formula>
    </cfRule>
    <cfRule type="cellIs" dxfId="73" priority="8" stopIfTrue="1" operator="equal">
      <formula>$AB$60</formula>
    </cfRule>
    <cfRule type="cellIs" dxfId="72" priority="9" stopIfTrue="1" operator="equal">
      <formula>$AB$61</formula>
    </cfRule>
  </conditionalFormatting>
  <conditionalFormatting sqref="AC69:AC72">
    <cfRule type="cellIs" dxfId="71" priority="1" stopIfTrue="1" operator="equal">
      <formula>"Done"</formula>
    </cfRule>
  </conditionalFormatting>
  <conditionalFormatting sqref="AC69:AC72">
    <cfRule type="cellIs" dxfId="70" priority="2" stopIfTrue="1" operator="equal">
      <formula>$AB$62</formula>
    </cfRule>
    <cfRule type="cellIs" dxfId="69" priority="3" stopIfTrue="1" operator="equal">
      <formula>$AB$59</formula>
    </cfRule>
    <cfRule type="cellIs" dxfId="68" priority="4" stopIfTrue="1" operator="equal">
      <formula>$AB$60</formula>
    </cfRule>
    <cfRule type="cellIs" dxfId="67" priority="5" stopIfTrue="1" operator="equal">
      <formula>$AB$61</formula>
    </cfRule>
  </conditionalFormatting>
  <dataValidations count="1">
    <dataValidation type="list" allowBlank="1" showInputMessage="1" showErrorMessage="1" sqref="AB68:AC79" xr:uid="{00000000-0002-0000-0100-000000000000}">
      <formula1>$AB$59:$AB$63</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Eingabedaten!$G$3:$G$4</xm:f>
          </x14:formula1>
          <xm:sqref>D12 D21 D24 D27 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2"/>
  <sheetViews>
    <sheetView workbookViewId="0">
      <selection activeCell="N16" sqref="N16"/>
    </sheetView>
  </sheetViews>
  <sheetFormatPr baseColWidth="10" defaultColWidth="8.6640625" defaultRowHeight="14" x14ac:dyDescent="0.15"/>
  <sheetData>
    <row r="1" spans="1:12" x14ac:dyDescent="0.15">
      <c r="A1" s="226" t="s">
        <v>390</v>
      </c>
      <c r="B1" s="227"/>
      <c r="C1" s="227"/>
      <c r="D1" s="227"/>
      <c r="E1" s="227"/>
      <c r="F1" s="227"/>
      <c r="G1" s="227"/>
      <c r="H1" s="227"/>
      <c r="I1" s="227"/>
      <c r="J1" s="227"/>
      <c r="K1" s="213"/>
    </row>
    <row r="2" spans="1:12" ht="30" customHeight="1" x14ac:dyDescent="0.15">
      <c r="A2" s="227"/>
      <c r="B2" s="227"/>
      <c r="C2" s="227"/>
      <c r="D2" s="227"/>
      <c r="E2" s="227"/>
      <c r="F2" s="227"/>
      <c r="G2" s="227"/>
      <c r="H2" s="227"/>
      <c r="I2" s="227"/>
      <c r="J2" s="227"/>
      <c r="K2" s="213"/>
    </row>
    <row r="3" spans="1:12" ht="15" thickBot="1" x14ac:dyDescent="0.2"/>
    <row r="4" spans="1:12" x14ac:dyDescent="0.15">
      <c r="B4" s="233" t="s">
        <v>389</v>
      </c>
      <c r="C4" s="234"/>
      <c r="D4" s="234"/>
      <c r="E4" s="234"/>
      <c r="F4" s="234"/>
      <c r="G4" s="234"/>
      <c r="H4" s="234"/>
      <c r="I4" s="234"/>
      <c r="J4" s="234"/>
      <c r="K4" s="234"/>
      <c r="L4" s="235"/>
    </row>
    <row r="5" spans="1:12" ht="91" x14ac:dyDescent="0.15">
      <c r="B5" s="182" t="s">
        <v>366</v>
      </c>
      <c r="C5" s="183" t="str">
        <f>Reports!C7</f>
        <v>1) Is the project on-time?</v>
      </c>
      <c r="D5" s="183" t="str">
        <f>Reports!C10</f>
        <v>Average Active WP Status</v>
      </c>
      <c r="E5" s="183" t="str">
        <f>Reports!C11</f>
        <v>Average Active WP BK Adj. Status</v>
      </c>
      <c r="F5" s="183" t="str">
        <f>Reports!C14</f>
        <v>2) Is the project in-budget?</v>
      </c>
      <c r="G5" s="183" t="str">
        <f>Reports!C17</f>
        <v>Ratio Expenditure to Budget</v>
      </c>
      <c r="H5" s="183" t="str">
        <f>Reports!C20</f>
        <v>3) Are all work packages with problems identified?</v>
      </c>
      <c r="I5" s="183" t="str">
        <f>Reports!C23</f>
        <v>4) Are appropriate mitigation actions taking place?</v>
      </c>
      <c r="J5" s="183" t="str">
        <f>Reports!C27</f>
        <v>Escallation is not needed</v>
      </c>
      <c r="K5" s="183" t="s">
        <v>367</v>
      </c>
      <c r="L5" s="214" t="s">
        <v>691</v>
      </c>
    </row>
    <row r="6" spans="1:12" ht="15" thickBot="1" x14ac:dyDescent="0.2">
      <c r="B6" s="185">
        <f>Reports!G10</f>
        <v>0</v>
      </c>
      <c r="C6" s="186" t="b">
        <f>Reports!D12</f>
        <v>0</v>
      </c>
      <c r="D6" s="186" t="e">
        <f>Reports!D10</f>
        <v>#DIV/0!</v>
      </c>
      <c r="E6" s="186" t="e">
        <f>Reports!D11</f>
        <v>#DIV/0!</v>
      </c>
      <c r="F6" s="186" t="b">
        <f>Reports!D18</f>
        <v>0</v>
      </c>
      <c r="G6" s="187" t="e">
        <f>Reports!D17</f>
        <v>#N/A</v>
      </c>
      <c r="H6" s="186" t="b">
        <f>Reports!D21</f>
        <v>1</v>
      </c>
      <c r="I6" s="186" t="b">
        <f>Reports!D24</f>
        <v>1</v>
      </c>
      <c r="J6" s="186" t="b">
        <f>Reports!D27</f>
        <v>1</v>
      </c>
      <c r="K6" s="216">
        <f>DataVectors!H3</f>
        <v>0</v>
      </c>
      <c r="L6" s="215">
        <f>DataVectors!H3</f>
        <v>0</v>
      </c>
    </row>
    <row r="8" spans="1:12" ht="15" thickBot="1" x14ac:dyDescent="0.2"/>
    <row r="9" spans="1:12" x14ac:dyDescent="0.15">
      <c r="B9" s="236" t="s">
        <v>368</v>
      </c>
      <c r="C9" s="237"/>
      <c r="D9" s="237"/>
      <c r="E9" s="237"/>
      <c r="F9" s="237"/>
      <c r="G9" s="237"/>
      <c r="H9" s="238"/>
    </row>
    <row r="10" spans="1:12" ht="52" x14ac:dyDescent="0.15">
      <c r="B10" s="182" t="s">
        <v>366</v>
      </c>
      <c r="C10" s="183" t="s">
        <v>360</v>
      </c>
      <c r="D10" s="183" t="s">
        <v>361</v>
      </c>
      <c r="E10" s="183" t="s">
        <v>362</v>
      </c>
      <c r="F10" s="183" t="s">
        <v>344</v>
      </c>
      <c r="G10" s="183" t="s">
        <v>369</v>
      </c>
      <c r="H10" s="184" t="s">
        <v>367</v>
      </c>
    </row>
    <row r="11" spans="1:12" x14ac:dyDescent="0.15">
      <c r="B11" s="190" t="str">
        <f>IF(Reports!AE68=1,Reports!G$10,"")</f>
        <v/>
      </c>
      <c r="C11" s="191" t="str">
        <f>IF(Reports!AE68=1,Reports!Z68,"")</f>
        <v/>
      </c>
      <c r="D11" s="191" t="str">
        <f>IF(Reports!AE68=1,Reports!AA68,"")</f>
        <v/>
      </c>
      <c r="E11" s="192" t="str">
        <f>IF(Reports!AE68=1,Reports!AF68,"")</f>
        <v/>
      </c>
      <c r="F11" s="192" t="str">
        <f>IF(Reports!AE68=1,Reports!AH68,"")</f>
        <v/>
      </c>
      <c r="G11" s="193" t="str">
        <f>IF(Reports!AE68=1,Reports!X68,"")</f>
        <v/>
      </c>
      <c r="H11" s="194" t="str">
        <f>IF(Reports!AE68=1,Controlling!K$6,"")</f>
        <v/>
      </c>
    </row>
    <row r="12" spans="1:12" x14ac:dyDescent="0.15">
      <c r="B12" s="190" t="str">
        <f>IF(Reports!AE69=1,Reports!G$10,"")</f>
        <v/>
      </c>
      <c r="C12" s="191" t="str">
        <f>IF(Reports!AE69=1,Reports!Z69,"")</f>
        <v/>
      </c>
      <c r="D12" s="191" t="str">
        <f>IF(Reports!AE69=1,Reports!AA69,"")</f>
        <v/>
      </c>
      <c r="E12" s="192" t="str">
        <f>IF(Reports!AE69=1,Reports!AF69,"")</f>
        <v/>
      </c>
      <c r="F12" s="192" t="str">
        <f>IF(Reports!AE69=1,Reports!AH69,"")</f>
        <v/>
      </c>
      <c r="G12" s="193" t="str">
        <f>IF(Reports!AE69=1,Reports!X69,"")</f>
        <v/>
      </c>
      <c r="H12" s="194" t="str">
        <f>IF(Reports!AE69=1,Controlling!K$6,"")</f>
        <v/>
      </c>
    </row>
    <row r="13" spans="1:12" x14ac:dyDescent="0.15">
      <c r="B13" s="190" t="str">
        <f>IF(Reports!AE70=1,Reports!G$10,"")</f>
        <v/>
      </c>
      <c r="C13" s="191" t="str">
        <f>IF(Reports!AE70=1,Reports!Z70,"")</f>
        <v/>
      </c>
      <c r="D13" s="191" t="str">
        <f>IF(Reports!AE70=1,Reports!AA70,"")</f>
        <v/>
      </c>
      <c r="E13" s="192" t="str">
        <f>IF(Reports!AE70=1,Reports!AF70,"")</f>
        <v/>
      </c>
      <c r="F13" s="192" t="str">
        <f>IF(Reports!AE70=1,Reports!AH70,"")</f>
        <v/>
      </c>
      <c r="G13" s="193" t="str">
        <f>IF(Reports!AE70=1,Reports!X70,"")</f>
        <v/>
      </c>
      <c r="H13" s="194" t="str">
        <f>IF(Reports!AE70=1,Controlling!K$6,"")</f>
        <v/>
      </c>
    </row>
    <row r="14" spans="1:12" x14ac:dyDescent="0.15">
      <c r="B14" s="190" t="str">
        <f>IF(Reports!AE71=1,Reports!G$10,"")</f>
        <v/>
      </c>
      <c r="C14" s="191" t="str">
        <f>IF(Reports!AE71=1,Reports!Z71,"")</f>
        <v/>
      </c>
      <c r="D14" s="191" t="str">
        <f>IF(Reports!AE71=1,Reports!AA71,"")</f>
        <v/>
      </c>
      <c r="E14" s="192" t="str">
        <f>IF(Reports!AE71=1,Reports!AF71,"")</f>
        <v/>
      </c>
      <c r="F14" s="192" t="str">
        <f>IF(Reports!AE71=1,Reports!AH71,"")</f>
        <v/>
      </c>
      <c r="G14" s="193" t="str">
        <f>IF(Reports!AE71=1,Reports!X71,"")</f>
        <v/>
      </c>
      <c r="H14" s="194" t="str">
        <f>IF(Reports!AE71=1,Controlling!K$6,"")</f>
        <v/>
      </c>
    </row>
    <row r="15" spans="1:12" x14ac:dyDescent="0.15">
      <c r="B15" s="190" t="str">
        <f>IF(Reports!AE72=1,Reports!G$10,"")</f>
        <v/>
      </c>
      <c r="C15" s="191" t="str">
        <f>IF(Reports!AE72=1,Reports!Z72,"")</f>
        <v/>
      </c>
      <c r="D15" s="191" t="str">
        <f>IF(Reports!AE72=1,Reports!AA72,"")</f>
        <v/>
      </c>
      <c r="E15" s="192" t="str">
        <f>IF(Reports!AE72=1,Reports!AF72,"")</f>
        <v/>
      </c>
      <c r="F15" s="192" t="str">
        <f>IF(Reports!AE72=1,Reports!AH72,"")</f>
        <v/>
      </c>
      <c r="G15" s="193" t="str">
        <f>IF(Reports!AE72=1,Reports!X72,"")</f>
        <v/>
      </c>
      <c r="H15" s="194" t="str">
        <f>IF(Reports!AE72=1,Controlling!K$6,"")</f>
        <v/>
      </c>
    </row>
    <row r="16" spans="1:12" x14ac:dyDescent="0.15">
      <c r="B16" s="190" t="str">
        <f>IF(Reports!AE73=1,Reports!G$10,"")</f>
        <v/>
      </c>
      <c r="C16" s="191" t="str">
        <f>IF(Reports!AE73=1,Reports!Z73,"")</f>
        <v/>
      </c>
      <c r="D16" s="191" t="str">
        <f>IF(Reports!AE73=1,Reports!AA73,"")</f>
        <v/>
      </c>
      <c r="E16" s="192" t="str">
        <f>IF(Reports!AE73=1,Reports!AF73,"")</f>
        <v/>
      </c>
      <c r="F16" s="192" t="str">
        <f>IF(Reports!AE73=1,Reports!AH73,"")</f>
        <v/>
      </c>
      <c r="G16" s="193" t="str">
        <f>IF(Reports!AE73=1,Reports!X73,"")</f>
        <v/>
      </c>
      <c r="H16" s="194" t="str">
        <f>IF(Reports!AE73=1,Controlling!K$6,"")</f>
        <v/>
      </c>
    </row>
    <row r="17" spans="2:8" x14ac:dyDescent="0.15">
      <c r="B17" s="190" t="str">
        <f>IF(Reports!AE74=1,Reports!G$10,"")</f>
        <v/>
      </c>
      <c r="C17" s="191" t="str">
        <f>IF(Reports!AE74=1,Reports!Z74,"")</f>
        <v/>
      </c>
      <c r="D17" s="191" t="str">
        <f>IF(Reports!AE74=1,Reports!AA74,"")</f>
        <v/>
      </c>
      <c r="E17" s="192" t="str">
        <f>IF(Reports!AE74=1,Reports!AF74,"")</f>
        <v/>
      </c>
      <c r="F17" s="192" t="str">
        <f>IF(Reports!AE74=1,Reports!AH74,"")</f>
        <v/>
      </c>
      <c r="G17" s="193" t="str">
        <f>IF(Reports!AE74=1,Reports!X74,"")</f>
        <v/>
      </c>
      <c r="H17" s="194" t="str">
        <f>IF(Reports!AE74=1,Controlling!K$6,"")</f>
        <v/>
      </c>
    </row>
    <row r="18" spans="2:8" x14ac:dyDescent="0.15">
      <c r="B18" s="190" t="str">
        <f>IF(Reports!AE75=1,Reports!G$10,"")</f>
        <v/>
      </c>
      <c r="C18" s="191" t="str">
        <f>IF(Reports!AE75=1,Reports!Z75,"")</f>
        <v/>
      </c>
      <c r="D18" s="191" t="str">
        <f>IF(Reports!AE75=1,Reports!AA75,"")</f>
        <v/>
      </c>
      <c r="E18" s="192" t="str">
        <f>IF(Reports!AE75=1,Reports!AF75,"")</f>
        <v/>
      </c>
      <c r="F18" s="192" t="str">
        <f>IF(Reports!AE75=1,Reports!AH75,"")</f>
        <v/>
      </c>
      <c r="G18" s="193" t="str">
        <f>IF(Reports!AE75=1,Reports!X75,"")</f>
        <v/>
      </c>
      <c r="H18" s="194" t="str">
        <f>IF(Reports!AE75=1,Controlling!K$6,"")</f>
        <v/>
      </c>
    </row>
    <row r="19" spans="2:8" x14ac:dyDescent="0.15">
      <c r="B19" s="190" t="str">
        <f>IF(Reports!AE76=1,Reports!G$10,"")</f>
        <v/>
      </c>
      <c r="C19" s="191" t="str">
        <f>IF(Reports!AE76=1,Reports!Z76,"")</f>
        <v/>
      </c>
      <c r="D19" s="191" t="str">
        <f>IF(Reports!AE76=1,Reports!AA76,"")</f>
        <v/>
      </c>
      <c r="E19" s="192" t="str">
        <f>IF(Reports!AE76=1,Reports!AF76,"")</f>
        <v/>
      </c>
      <c r="F19" s="192" t="str">
        <f>IF(Reports!AE76=1,Reports!AH76,"")</f>
        <v/>
      </c>
      <c r="G19" s="193" t="str">
        <f>IF(Reports!AE76=1,Reports!X76,"")</f>
        <v/>
      </c>
      <c r="H19" s="194" t="str">
        <f>IF(Reports!AE76=1,Controlling!K$6,"")</f>
        <v/>
      </c>
    </row>
    <row r="20" spans="2:8" x14ac:dyDescent="0.15">
      <c r="B20" s="190" t="str">
        <f>IF(Reports!AE77=1,Reports!G$10,"")</f>
        <v/>
      </c>
      <c r="C20" s="191" t="str">
        <f>IF(Reports!AE77=1,Reports!Z77,"")</f>
        <v/>
      </c>
      <c r="D20" s="191" t="str">
        <f>IF(Reports!AE77=1,Reports!AA77,"")</f>
        <v/>
      </c>
      <c r="E20" s="192" t="str">
        <f>IF(Reports!AE77=1,Reports!AF77,"")</f>
        <v/>
      </c>
      <c r="F20" s="192" t="str">
        <f>IF(Reports!AE77=1,Reports!AH77,"")</f>
        <v/>
      </c>
      <c r="G20" s="193" t="str">
        <f>IF(Reports!AE77=1,Reports!X77,"")</f>
        <v/>
      </c>
      <c r="H20" s="194" t="str">
        <f>IF(Reports!AE77=1,Controlling!K$6,"")</f>
        <v/>
      </c>
    </row>
    <row r="21" spans="2:8" x14ac:dyDescent="0.15">
      <c r="B21" s="190" t="str">
        <f>IF(Reports!AE78=1,Reports!G$10,"")</f>
        <v/>
      </c>
      <c r="C21" s="191" t="str">
        <f>IF(Reports!AE78=1,Reports!Z78,"")</f>
        <v/>
      </c>
      <c r="D21" s="191" t="str">
        <f>IF(Reports!AE78=1,Reports!AA78,"")</f>
        <v/>
      </c>
      <c r="E21" s="192" t="str">
        <f>IF(Reports!AE78=1,Reports!AF78,"")</f>
        <v/>
      </c>
      <c r="F21" s="192" t="str">
        <f>IF(Reports!AE78=1,Reports!AH78,"")</f>
        <v/>
      </c>
      <c r="G21" s="193" t="str">
        <f>IF(Reports!AE78=1,Reports!X78,"")</f>
        <v/>
      </c>
      <c r="H21" s="194" t="str">
        <f>IF(Reports!AE78=1,Controlling!K$6,"")</f>
        <v/>
      </c>
    </row>
    <row r="22" spans="2:8" ht="15" thickBot="1" x14ac:dyDescent="0.2">
      <c r="B22" s="195" t="str">
        <f>IF(Reports!AE79=1,Reports!G$10,"")</f>
        <v/>
      </c>
      <c r="C22" s="196" t="str">
        <f>IF(Reports!AE79=1,Reports!Z79,"")</f>
        <v/>
      </c>
      <c r="D22" s="196" t="str">
        <f>IF(Reports!AE79=1,Reports!AA79,"")</f>
        <v/>
      </c>
      <c r="E22" s="197" t="str">
        <f>IF(Reports!AE79=1,Reports!AF79,"")</f>
        <v/>
      </c>
      <c r="F22" s="197" t="str">
        <f>IF(Reports!AE79=1,Reports!AH79,"")</f>
        <v/>
      </c>
      <c r="G22" s="198" t="str">
        <f>IF(Reports!AE79=1,Reports!X79,"")</f>
        <v/>
      </c>
      <c r="H22" s="199" t="str">
        <f>IF(Reports!AE79=1,Controlling!K$6,"")</f>
        <v/>
      </c>
    </row>
  </sheetData>
  <mergeCells count="3">
    <mergeCell ref="B4:L4"/>
    <mergeCell ref="B9:H9"/>
    <mergeCell ref="A1:J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7:E36"/>
  <sheetViews>
    <sheetView showGridLines="0" view="pageBreakPreview" zoomScale="85" zoomScaleNormal="100" zoomScaleSheetLayoutView="85" workbookViewId="0">
      <selection activeCell="F32" sqref="F32"/>
    </sheetView>
  </sheetViews>
  <sheetFormatPr baseColWidth="10" defaultColWidth="9" defaultRowHeight="14" x14ac:dyDescent="0.15"/>
  <cols>
    <col min="1" max="1" width="2.1640625" style="41" customWidth="1"/>
    <col min="2" max="2" width="61.6640625" style="45" customWidth="1"/>
    <col min="3" max="3" width="3.5" style="41" customWidth="1"/>
    <col min="4" max="4" width="9" style="41"/>
    <col min="5" max="5" width="8.6640625" style="41" customWidth="1"/>
    <col min="6" max="16384" width="9" style="41"/>
  </cols>
  <sheetData>
    <row r="7" spans="1:5" x14ac:dyDescent="0.15">
      <c r="A7" s="40" t="s">
        <v>391</v>
      </c>
      <c r="B7" s="41"/>
    </row>
    <row r="8" spans="1:5" x14ac:dyDescent="0.15">
      <c r="B8" s="41"/>
    </row>
    <row r="9" spans="1:5" s="42" customFormat="1" x14ac:dyDescent="0.15"/>
    <row r="10" spans="1:5" s="42" customFormat="1" ht="60" x14ac:dyDescent="0.15">
      <c r="A10" s="43" t="s">
        <v>164</v>
      </c>
      <c r="B10" s="44" t="s">
        <v>670</v>
      </c>
      <c r="D10" s="43"/>
      <c r="E10" s="44"/>
    </row>
    <row r="11" spans="1:5" s="42" customFormat="1" x14ac:dyDescent="0.15">
      <c r="B11" s="44"/>
      <c r="E11" s="44"/>
    </row>
    <row r="12" spans="1:5" s="42" customFormat="1" ht="30" x14ac:dyDescent="0.15">
      <c r="A12" s="42" t="s">
        <v>165</v>
      </c>
      <c r="B12" s="44" t="s">
        <v>392</v>
      </c>
    </row>
    <row r="13" spans="1:5" s="42" customFormat="1" x14ac:dyDescent="0.15">
      <c r="B13" s="44"/>
      <c r="E13" s="44"/>
    </row>
    <row r="14" spans="1:5" s="42" customFormat="1" ht="30" x14ac:dyDescent="0.15">
      <c r="A14" s="43" t="s">
        <v>166</v>
      </c>
      <c r="B14" s="44" t="s">
        <v>393</v>
      </c>
      <c r="D14" s="43"/>
      <c r="E14" s="44"/>
    </row>
    <row r="15" spans="1:5" s="42" customFormat="1" x14ac:dyDescent="0.15">
      <c r="B15" s="44"/>
      <c r="E15" s="44"/>
    </row>
    <row r="16" spans="1:5" s="42" customFormat="1" ht="27.5" customHeight="1" x14ac:dyDescent="0.15">
      <c r="A16" s="43" t="s">
        <v>167</v>
      </c>
      <c r="B16" s="44" t="s">
        <v>394</v>
      </c>
      <c r="D16" s="43"/>
      <c r="E16" s="44"/>
    </row>
    <row r="17" spans="1:5" s="42" customFormat="1" x14ac:dyDescent="0.15">
      <c r="B17" s="44"/>
      <c r="E17" s="44"/>
    </row>
    <row r="18" spans="1:5" s="42" customFormat="1" ht="30" x14ac:dyDescent="0.15">
      <c r="A18" s="43" t="s">
        <v>168</v>
      </c>
      <c r="B18" s="44" t="s">
        <v>395</v>
      </c>
      <c r="D18" s="43"/>
      <c r="E18" s="44"/>
    </row>
    <row r="19" spans="1:5" s="42" customFormat="1" x14ac:dyDescent="0.15">
      <c r="B19" s="44"/>
      <c r="E19" s="44"/>
    </row>
    <row r="20" spans="1:5" s="42" customFormat="1" ht="60" x14ac:dyDescent="0.15">
      <c r="A20" s="43" t="s">
        <v>169</v>
      </c>
      <c r="B20" s="44" t="s">
        <v>396</v>
      </c>
      <c r="D20" s="43"/>
      <c r="E20" s="44"/>
    </row>
    <row r="21" spans="1:5" s="42" customFormat="1" x14ac:dyDescent="0.15">
      <c r="B21" s="44"/>
    </row>
    <row r="22" spans="1:5" s="42" customFormat="1" x14ac:dyDescent="0.15">
      <c r="B22" s="44"/>
    </row>
    <row r="23" spans="1:5" s="42" customFormat="1" x14ac:dyDescent="0.15">
      <c r="B23" s="44"/>
    </row>
    <row r="24" spans="1:5" s="42" customFormat="1" x14ac:dyDescent="0.15">
      <c r="B24" s="44"/>
    </row>
    <row r="25" spans="1:5" s="42" customFormat="1" x14ac:dyDescent="0.15">
      <c r="B25" s="44"/>
    </row>
    <row r="26" spans="1:5" s="42" customFormat="1" x14ac:dyDescent="0.15">
      <c r="B26" s="44"/>
    </row>
    <row r="27" spans="1:5" s="42" customFormat="1" x14ac:dyDescent="0.15">
      <c r="B27" s="44"/>
    </row>
    <row r="28" spans="1:5" s="42" customFormat="1" x14ac:dyDescent="0.15">
      <c r="B28" s="44"/>
    </row>
    <row r="29" spans="1:5" s="42" customFormat="1" x14ac:dyDescent="0.15">
      <c r="B29" s="44"/>
    </row>
    <row r="30" spans="1:5" s="42" customFormat="1" x14ac:dyDescent="0.15">
      <c r="B30" s="44"/>
    </row>
    <row r="31" spans="1:5" s="42" customFormat="1" x14ac:dyDescent="0.15">
      <c r="B31" s="44"/>
    </row>
    <row r="32" spans="1:5" s="42" customFormat="1" x14ac:dyDescent="0.15">
      <c r="B32" s="44"/>
    </row>
    <row r="33" spans="2:2" s="42" customFormat="1" x14ac:dyDescent="0.15">
      <c r="B33" s="44"/>
    </row>
    <row r="34" spans="2:2" s="42" customFormat="1" x14ac:dyDescent="0.15">
      <c r="B34" s="44"/>
    </row>
    <row r="35" spans="2:2" s="42" customFormat="1" x14ac:dyDescent="0.15">
      <c r="B35" s="44"/>
    </row>
    <row r="36" spans="2:2" s="42" customFormat="1" x14ac:dyDescent="0.15">
      <c r="B36" s="44"/>
    </row>
  </sheetData>
  <pageMargins left="0.59055118110236227" right="0.39370078740157483" top="0.78740157480314965" bottom="0.78740157480314965" header="0.39370078740157483" footer="0.3937007874015748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
  <dimension ref="A1:CL496"/>
  <sheetViews>
    <sheetView tabSelected="1" showWhiteSpace="0" topLeftCell="A475" zoomScale="170" zoomScaleNormal="170" zoomScaleSheetLayoutView="86" workbookViewId="0">
      <selection activeCell="B132" sqref="B132:AJ136"/>
    </sheetView>
  </sheetViews>
  <sheetFormatPr baseColWidth="10" defaultColWidth="10.6640625" defaultRowHeight="15.75" customHeight="1" x14ac:dyDescent="0.15"/>
  <cols>
    <col min="1" max="1" width="0.6640625" style="4" customWidth="1"/>
    <col min="2" max="2" width="2.6640625" style="4" customWidth="1"/>
    <col min="3" max="3" width="0.5" style="4" customWidth="1"/>
    <col min="4" max="4" width="2.6640625" style="4" customWidth="1"/>
    <col min="5" max="5" width="2.6640625" style="5" customWidth="1"/>
    <col min="6" max="11" width="2.6640625" style="4" customWidth="1"/>
    <col min="12" max="12" width="1.6640625" style="4" customWidth="1"/>
    <col min="13" max="13" width="0.33203125" style="4" customWidth="1"/>
    <col min="14" max="36" width="2.6640625" style="4" customWidth="1"/>
    <col min="37" max="37" width="0.6640625" style="4" customWidth="1"/>
    <col min="38" max="38" width="6.1640625" style="4" customWidth="1"/>
    <col min="39" max="41" width="7.83203125" style="4" customWidth="1"/>
    <col min="42" max="44" width="9.33203125" style="4" customWidth="1"/>
    <col min="45" max="48" width="5.1640625" style="4" customWidth="1"/>
    <col min="49" max="64" width="4.6640625" style="4" customWidth="1"/>
    <col min="65" max="16384" width="10.6640625" style="4"/>
  </cols>
  <sheetData>
    <row r="1" spans="2:37" ht="2.25" customHeight="1" x14ac:dyDescent="0.15"/>
    <row r="2" spans="2:37" ht="15.75" customHeight="1" x14ac:dyDescent="0.15">
      <c r="Z2" s="389" t="s">
        <v>397</v>
      </c>
      <c r="AA2" s="389"/>
      <c r="AB2" s="389"/>
      <c r="AC2" s="389"/>
      <c r="AD2" s="389"/>
      <c r="AE2" s="389"/>
      <c r="AF2" s="390" t="s">
        <v>693</v>
      </c>
      <c r="AG2" s="390"/>
      <c r="AH2" s="390"/>
      <c r="AI2" s="390"/>
      <c r="AJ2" s="390"/>
    </row>
    <row r="7" spans="2:37" ht="24.5" customHeight="1" x14ac:dyDescent="0.15"/>
    <row r="8" spans="2:37" ht="15.75" customHeight="1" x14ac:dyDescent="0.15">
      <c r="B8" s="284" t="s">
        <v>398</v>
      </c>
      <c r="C8" s="284"/>
      <c r="D8" s="284"/>
      <c r="E8" s="284"/>
      <c r="F8" s="284"/>
      <c r="G8" s="284"/>
      <c r="H8" s="284"/>
      <c r="I8" s="284"/>
      <c r="J8" s="284"/>
      <c r="K8" s="284"/>
      <c r="L8" s="284"/>
      <c r="M8" s="284"/>
      <c r="N8" s="284"/>
      <c r="O8" s="284"/>
      <c r="P8" s="284"/>
      <c r="Q8" s="284"/>
      <c r="R8" s="284"/>
      <c r="S8" s="284"/>
      <c r="T8" s="284"/>
      <c r="U8" s="284"/>
      <c r="V8" s="284"/>
      <c r="W8" s="284"/>
      <c r="X8" s="284"/>
      <c r="Y8" s="284"/>
      <c r="Z8" s="6"/>
      <c r="AA8" s="279" t="s">
        <v>399</v>
      </c>
      <c r="AB8" s="279"/>
      <c r="AC8" s="279"/>
      <c r="AD8" s="279"/>
      <c r="AE8" s="322"/>
      <c r="AF8" s="310"/>
      <c r="AG8" s="311"/>
      <c r="AH8" s="311"/>
      <c r="AI8" s="311"/>
      <c r="AJ8" s="312"/>
      <c r="AK8" s="7"/>
    </row>
    <row r="9" spans="2:37" ht="3" customHeight="1" x14ac:dyDescent="0.15">
      <c r="B9" s="8"/>
      <c r="C9" s="8"/>
      <c r="D9" s="8"/>
      <c r="E9" s="8"/>
      <c r="F9" s="8"/>
      <c r="G9" s="8"/>
      <c r="H9" s="8"/>
      <c r="I9" s="8"/>
      <c r="J9" s="8"/>
      <c r="K9" s="8"/>
      <c r="L9" s="8"/>
      <c r="M9" s="8"/>
      <c r="N9" s="8"/>
      <c r="O9" s="8"/>
      <c r="P9" s="8"/>
      <c r="Q9" s="8"/>
      <c r="R9" s="8"/>
      <c r="S9" s="8"/>
      <c r="T9" s="8"/>
      <c r="U9" s="8"/>
      <c r="V9" s="8"/>
      <c r="W9" s="8"/>
      <c r="X9" s="8"/>
      <c r="Y9" s="8"/>
      <c r="Z9" s="6"/>
      <c r="AA9" s="6"/>
      <c r="AK9" s="7"/>
    </row>
    <row r="10" spans="2:37" ht="15.75" customHeight="1" x14ac:dyDescent="0.15">
      <c r="B10" s="309" t="s">
        <v>403</v>
      </c>
      <c r="C10" s="309"/>
      <c r="D10" s="309"/>
      <c r="E10" s="309"/>
      <c r="F10" s="309"/>
      <c r="G10" s="309"/>
      <c r="H10" s="309"/>
      <c r="I10" s="309"/>
      <c r="J10" s="309"/>
      <c r="K10" s="309"/>
      <c r="L10" s="309"/>
      <c r="M10" s="309"/>
      <c r="N10" s="309"/>
      <c r="O10" s="309"/>
      <c r="P10" s="309"/>
      <c r="Q10" s="309"/>
      <c r="Y10" s="279" t="s">
        <v>400</v>
      </c>
      <c r="Z10" s="279"/>
      <c r="AA10" s="279"/>
      <c r="AB10" s="279"/>
      <c r="AC10" s="279"/>
      <c r="AD10" s="279"/>
      <c r="AE10" s="322"/>
      <c r="AF10" s="310"/>
      <c r="AG10" s="311"/>
      <c r="AH10" s="311"/>
      <c r="AI10" s="311"/>
      <c r="AJ10" s="312"/>
    </row>
    <row r="11" spans="2:37" ht="3" customHeight="1" x14ac:dyDescent="0.15">
      <c r="B11" s="64"/>
      <c r="C11" s="64"/>
      <c r="D11" s="64"/>
      <c r="E11" s="64"/>
      <c r="F11" s="64"/>
      <c r="G11" s="64"/>
      <c r="H11" s="64"/>
      <c r="I11" s="64"/>
      <c r="J11" s="64"/>
      <c r="K11" s="64"/>
      <c r="L11" s="64"/>
      <c r="M11" s="64"/>
      <c r="N11" s="64"/>
      <c r="Y11" s="61"/>
      <c r="Z11" s="61"/>
      <c r="AA11" s="61"/>
      <c r="AB11" s="61"/>
      <c r="AC11" s="61"/>
      <c r="AF11" s="61"/>
      <c r="AG11" s="61"/>
      <c r="AH11" s="61"/>
      <c r="AI11" s="61"/>
    </row>
    <row r="12" spans="2:37" ht="15.75" customHeight="1" x14ac:dyDescent="0.15">
      <c r="Y12" s="279" t="s">
        <v>401</v>
      </c>
      <c r="Z12" s="279"/>
      <c r="AA12" s="279"/>
      <c r="AB12" s="279"/>
      <c r="AC12" s="279"/>
      <c r="AD12" s="279"/>
      <c r="AE12" s="322"/>
      <c r="AF12" s="310" t="s">
        <v>694</v>
      </c>
      <c r="AG12" s="311"/>
      <c r="AH12" s="311"/>
      <c r="AI12" s="311"/>
      <c r="AJ12" s="312"/>
    </row>
    <row r="13" spans="2:37" ht="3" customHeight="1" x14ac:dyDescent="0.15">
      <c r="Y13" s="62"/>
      <c r="Z13" s="62"/>
      <c r="AA13" s="62"/>
      <c r="AB13" s="62"/>
      <c r="AC13" s="62"/>
    </row>
    <row r="14" spans="2:37" ht="15.75" customHeight="1" x14ac:dyDescent="0.15">
      <c r="B14" s="273" t="s">
        <v>404</v>
      </c>
      <c r="C14" s="273"/>
      <c r="D14" s="273"/>
      <c r="E14" s="273"/>
      <c r="F14" s="273"/>
      <c r="G14" s="273"/>
      <c r="H14" s="273"/>
      <c r="Y14" s="279" t="s">
        <v>402</v>
      </c>
      <c r="Z14" s="279"/>
      <c r="AA14" s="279"/>
      <c r="AB14" s="279"/>
      <c r="AC14" s="279"/>
      <c r="AD14" s="279"/>
      <c r="AE14" s="322"/>
      <c r="AF14" s="313"/>
      <c r="AG14" s="314"/>
      <c r="AH14" s="314"/>
      <c r="AI14" s="314"/>
      <c r="AJ14" s="315"/>
    </row>
    <row r="15" spans="2:37" ht="3" customHeight="1" x14ac:dyDescent="0.15">
      <c r="B15" s="5"/>
      <c r="C15" s="5"/>
      <c r="D15" s="5"/>
      <c r="E15" s="63"/>
      <c r="F15" s="63"/>
      <c r="G15" s="63"/>
      <c r="H15" s="63"/>
      <c r="I15" s="63"/>
      <c r="J15" s="63"/>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2:37" ht="15.75" customHeight="1" x14ac:dyDescent="0.15">
      <c r="B16" s="302" t="s">
        <v>405</v>
      </c>
      <c r="C16" s="302"/>
      <c r="D16" s="302"/>
      <c r="E16" s="302"/>
      <c r="F16" s="302"/>
      <c r="G16" s="302"/>
      <c r="H16" s="302"/>
      <c r="I16" s="302"/>
      <c r="J16" s="302"/>
      <c r="K16" s="302"/>
      <c r="L16" s="302"/>
      <c r="M16" s="9"/>
      <c r="N16" s="308" t="s">
        <v>581</v>
      </c>
      <c r="O16" s="308"/>
      <c r="P16" s="308"/>
      <c r="Q16" s="308"/>
      <c r="R16" s="308"/>
      <c r="S16" s="308"/>
      <c r="T16" s="308"/>
      <c r="U16" s="308"/>
      <c r="V16" s="308"/>
      <c r="W16" s="308"/>
      <c r="X16" s="308"/>
      <c r="Y16" s="308"/>
      <c r="Z16" s="308"/>
      <c r="AA16" s="308"/>
      <c r="AB16" s="308"/>
      <c r="AC16" s="308"/>
      <c r="AD16" s="308"/>
      <c r="AE16" s="308"/>
      <c r="AF16" s="308"/>
      <c r="AG16" s="308"/>
      <c r="AH16" s="308"/>
      <c r="AI16" s="308"/>
      <c r="AJ16" s="308"/>
    </row>
    <row r="17" spans="2:37" ht="3" customHeight="1" x14ac:dyDescent="0.15">
      <c r="B17" s="5"/>
      <c r="C17" s="5"/>
      <c r="D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row>
    <row r="18" spans="2:37" ht="15.75" customHeight="1" x14ac:dyDescent="0.15">
      <c r="B18" s="302" t="s">
        <v>406</v>
      </c>
      <c r="C18" s="302"/>
      <c r="D18" s="302"/>
      <c r="E18" s="302"/>
      <c r="F18" s="302"/>
      <c r="G18" s="302"/>
      <c r="H18" s="302"/>
      <c r="I18" s="302"/>
      <c r="J18" s="302"/>
      <c r="K18" s="302"/>
      <c r="L18" s="302"/>
      <c r="M18" s="63"/>
      <c r="N18" s="316" t="s">
        <v>631</v>
      </c>
      <c r="O18" s="317"/>
      <c r="P18" s="317"/>
      <c r="Q18" s="317"/>
      <c r="R18" s="317"/>
      <c r="S18" s="317"/>
      <c r="T18" s="317"/>
      <c r="U18" s="317"/>
      <c r="V18" s="317"/>
      <c r="W18" s="317"/>
      <c r="X18" s="317"/>
      <c r="Y18" s="317"/>
      <c r="Z18" s="317"/>
      <c r="AA18" s="317"/>
      <c r="AB18" s="317"/>
      <c r="AC18" s="317"/>
      <c r="AD18" s="317"/>
      <c r="AE18" s="317"/>
      <c r="AF18" s="317"/>
      <c r="AG18" s="317"/>
      <c r="AH18" s="317"/>
      <c r="AI18" s="317"/>
      <c r="AJ18" s="318"/>
    </row>
    <row r="19" spans="2:37" ht="12" customHeight="1" x14ac:dyDescent="0.15">
      <c r="B19" s="63"/>
      <c r="C19" s="63"/>
      <c r="D19" s="63"/>
      <c r="E19" s="63"/>
      <c r="F19" s="63"/>
      <c r="G19" s="63"/>
      <c r="H19" s="63"/>
      <c r="I19" s="63"/>
      <c r="J19" s="63"/>
      <c r="K19" s="63"/>
      <c r="L19" s="63"/>
      <c r="M19" s="63"/>
      <c r="N19" s="319"/>
      <c r="O19" s="320"/>
      <c r="P19" s="320"/>
      <c r="Q19" s="320"/>
      <c r="R19" s="320"/>
      <c r="S19" s="320"/>
      <c r="T19" s="320"/>
      <c r="U19" s="320"/>
      <c r="V19" s="320"/>
      <c r="W19" s="320"/>
      <c r="X19" s="320"/>
      <c r="Y19" s="320"/>
      <c r="Z19" s="320"/>
      <c r="AA19" s="320"/>
      <c r="AB19" s="320"/>
      <c r="AC19" s="320"/>
      <c r="AD19" s="320"/>
      <c r="AE19" s="320"/>
      <c r="AF19" s="320"/>
      <c r="AG19" s="320"/>
      <c r="AH19" s="320"/>
      <c r="AI19" s="320"/>
      <c r="AJ19" s="321"/>
    </row>
    <row r="20" spans="2:37" ht="3" customHeight="1" x14ac:dyDescent="0.15">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row>
    <row r="21" spans="2:37" ht="15.75" customHeight="1" x14ac:dyDescent="0.15">
      <c r="B21" s="302" t="s">
        <v>407</v>
      </c>
      <c r="C21" s="302"/>
      <c r="D21" s="302"/>
      <c r="E21" s="302"/>
      <c r="F21" s="302"/>
      <c r="G21" s="302"/>
      <c r="H21" s="302"/>
      <c r="I21" s="302"/>
      <c r="J21" s="302"/>
      <c r="K21" s="302"/>
      <c r="L21" s="302"/>
      <c r="M21" s="63"/>
      <c r="N21" s="316" t="s">
        <v>695</v>
      </c>
      <c r="O21" s="317"/>
      <c r="P21" s="317"/>
      <c r="Q21" s="317"/>
      <c r="R21" s="317"/>
      <c r="S21" s="317"/>
      <c r="T21" s="317"/>
      <c r="U21" s="317"/>
      <c r="V21" s="317"/>
      <c r="W21" s="317"/>
      <c r="X21" s="317"/>
      <c r="Y21" s="317"/>
      <c r="Z21" s="317"/>
      <c r="AA21" s="317"/>
      <c r="AB21" s="317"/>
      <c r="AC21" s="317"/>
      <c r="AD21" s="317"/>
      <c r="AE21" s="317"/>
      <c r="AF21" s="317"/>
      <c r="AG21" s="317"/>
      <c r="AH21" s="317"/>
      <c r="AI21" s="317"/>
      <c r="AJ21" s="318"/>
    </row>
    <row r="22" spans="2:37" ht="12" customHeight="1" x14ac:dyDescent="0.15">
      <c r="B22" s="63"/>
      <c r="C22" s="63"/>
      <c r="D22" s="63"/>
      <c r="E22" s="63"/>
      <c r="F22" s="63"/>
      <c r="G22" s="63"/>
      <c r="H22" s="63"/>
      <c r="I22" s="63"/>
      <c r="J22" s="63"/>
      <c r="K22" s="63"/>
      <c r="L22" s="63"/>
      <c r="M22" s="63"/>
      <c r="N22" s="319"/>
      <c r="O22" s="320"/>
      <c r="P22" s="320"/>
      <c r="Q22" s="320"/>
      <c r="R22" s="320"/>
      <c r="S22" s="320"/>
      <c r="T22" s="320"/>
      <c r="U22" s="320"/>
      <c r="V22" s="320"/>
      <c r="W22" s="320"/>
      <c r="X22" s="320"/>
      <c r="Y22" s="320"/>
      <c r="Z22" s="320"/>
      <c r="AA22" s="320"/>
      <c r="AB22" s="320"/>
      <c r="AC22" s="320"/>
      <c r="AD22" s="320"/>
      <c r="AE22" s="320"/>
      <c r="AF22" s="320"/>
      <c r="AG22" s="320"/>
      <c r="AH22" s="320"/>
      <c r="AI22" s="320"/>
      <c r="AJ22" s="321"/>
    </row>
    <row r="23" spans="2:37" ht="3" customHeight="1" x14ac:dyDescent="0.15">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row>
    <row r="24" spans="2:37" ht="17.25" customHeight="1" x14ac:dyDescent="0.15">
      <c r="B24" s="302" t="s">
        <v>408</v>
      </c>
      <c r="C24" s="302"/>
      <c r="D24" s="302"/>
      <c r="E24" s="302"/>
      <c r="F24" s="302"/>
      <c r="G24" s="302"/>
      <c r="H24" s="302"/>
      <c r="I24" s="302"/>
      <c r="J24" s="302"/>
      <c r="K24" s="302"/>
      <c r="L24" s="302"/>
      <c r="M24" s="63"/>
      <c r="N24" s="316"/>
      <c r="O24" s="317"/>
      <c r="P24" s="317"/>
      <c r="Q24" s="317"/>
      <c r="R24" s="317"/>
      <c r="S24" s="317"/>
      <c r="T24" s="317"/>
      <c r="U24" s="317"/>
      <c r="V24" s="317"/>
      <c r="W24" s="317"/>
      <c r="X24" s="317"/>
      <c r="Y24" s="317"/>
      <c r="Z24" s="317"/>
      <c r="AA24" s="317"/>
      <c r="AB24" s="317"/>
      <c r="AC24" s="317"/>
      <c r="AD24" s="317"/>
      <c r="AE24" s="317"/>
      <c r="AF24" s="317"/>
      <c r="AG24" s="317"/>
      <c r="AH24" s="317"/>
      <c r="AI24" s="317"/>
      <c r="AJ24" s="318"/>
    </row>
    <row r="25" spans="2:37" ht="12" customHeight="1" x14ac:dyDescent="0.15">
      <c r="B25" s="63"/>
      <c r="C25" s="63"/>
      <c r="D25" s="63"/>
      <c r="E25" s="63"/>
      <c r="F25" s="63"/>
      <c r="G25" s="63"/>
      <c r="H25" s="63"/>
      <c r="I25" s="63"/>
      <c r="J25" s="63"/>
      <c r="K25" s="63"/>
      <c r="L25" s="63"/>
      <c r="M25" s="63"/>
      <c r="N25" s="319"/>
      <c r="O25" s="320"/>
      <c r="P25" s="320"/>
      <c r="Q25" s="320"/>
      <c r="R25" s="320"/>
      <c r="S25" s="320"/>
      <c r="T25" s="320"/>
      <c r="U25" s="320"/>
      <c r="V25" s="320"/>
      <c r="W25" s="320"/>
      <c r="X25" s="320"/>
      <c r="Y25" s="320"/>
      <c r="Z25" s="320"/>
      <c r="AA25" s="320"/>
      <c r="AB25" s="320"/>
      <c r="AC25" s="320"/>
      <c r="AD25" s="320"/>
      <c r="AE25" s="320"/>
      <c r="AF25" s="320"/>
      <c r="AG25" s="320"/>
      <c r="AH25" s="320"/>
      <c r="AI25" s="320"/>
      <c r="AJ25" s="321"/>
    </row>
    <row r="26" spans="2:37" ht="3" customHeight="1" x14ac:dyDescent="0.15">
      <c r="B26" s="5"/>
      <c r="C26" s="5"/>
      <c r="D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row>
    <row r="27" spans="2:37" ht="15.75" customHeight="1" x14ac:dyDescent="0.15">
      <c r="B27" s="302" t="s">
        <v>409</v>
      </c>
      <c r="C27" s="302"/>
      <c r="D27" s="302"/>
      <c r="E27" s="302"/>
      <c r="F27" s="302"/>
      <c r="G27" s="302"/>
      <c r="H27" s="302"/>
      <c r="I27" s="302"/>
      <c r="J27" s="302"/>
      <c r="K27" s="302"/>
      <c r="L27" s="5"/>
      <c r="M27" s="5"/>
      <c r="N27" s="253" t="s">
        <v>413</v>
      </c>
      <c r="O27" s="254"/>
      <c r="P27" s="254"/>
      <c r="Q27" s="254"/>
      <c r="R27" s="254"/>
      <c r="S27" s="254"/>
      <c r="T27" s="254"/>
      <c r="U27" s="254"/>
      <c r="V27" s="254"/>
      <c r="W27" s="254"/>
      <c r="X27" s="254"/>
      <c r="Y27" s="254"/>
      <c r="Z27" s="254"/>
      <c r="AA27" s="254"/>
      <c r="AB27" s="254"/>
      <c r="AC27" s="254"/>
      <c r="AD27" s="254"/>
      <c r="AE27" s="254"/>
      <c r="AF27" s="254"/>
      <c r="AG27" s="255"/>
      <c r="AH27" s="253" t="s">
        <v>414</v>
      </c>
      <c r="AI27" s="254"/>
      <c r="AJ27" s="255"/>
    </row>
    <row r="28" spans="2:37" ht="3" customHeight="1" x14ac:dyDescent="0.15">
      <c r="B28" s="5"/>
      <c r="C28" s="5"/>
      <c r="D28" s="5"/>
      <c r="E28" s="63"/>
      <c r="F28" s="63"/>
      <c r="G28" s="63"/>
      <c r="H28" s="63"/>
      <c r="I28" s="63"/>
      <c r="J28" s="63"/>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2:37" ht="15.75" customHeight="1" x14ac:dyDescent="0.15">
      <c r="B29" s="5"/>
      <c r="C29" s="5"/>
      <c r="D29" s="5"/>
      <c r="F29" s="5"/>
      <c r="G29" s="5"/>
      <c r="H29" s="5"/>
      <c r="I29" s="5"/>
      <c r="J29" s="5"/>
      <c r="K29" s="5"/>
      <c r="L29" s="5"/>
      <c r="M29" s="5"/>
      <c r="N29" s="308" t="s">
        <v>159</v>
      </c>
      <c r="O29" s="308"/>
      <c r="P29" s="308"/>
      <c r="Q29" s="308"/>
      <c r="R29" s="308"/>
      <c r="S29" s="308"/>
      <c r="T29" s="308"/>
      <c r="U29" s="308"/>
      <c r="V29" s="308"/>
      <c r="W29" s="308"/>
      <c r="X29" s="308"/>
      <c r="Y29" s="308"/>
      <c r="Z29" s="308" t="s">
        <v>415</v>
      </c>
      <c r="AA29" s="308"/>
      <c r="AB29" s="308"/>
      <c r="AC29" s="308"/>
      <c r="AD29" s="308" t="s">
        <v>416</v>
      </c>
      <c r="AE29" s="308"/>
      <c r="AF29" s="308"/>
      <c r="AG29" s="308"/>
      <c r="AH29" s="308"/>
      <c r="AI29" s="308"/>
      <c r="AJ29" s="308"/>
    </row>
    <row r="30" spans="2:37" ht="3" customHeight="1" x14ac:dyDescent="0.15">
      <c r="B30" s="5"/>
      <c r="C30" s="5"/>
      <c r="D30" s="5"/>
      <c r="E30" s="63"/>
      <c r="F30" s="63"/>
      <c r="G30" s="63"/>
      <c r="H30" s="63"/>
      <c r="I30" s="63"/>
      <c r="J30" s="63"/>
      <c r="K30" s="5"/>
      <c r="L30" s="5"/>
      <c r="M30" s="5"/>
      <c r="N30" s="5"/>
      <c r="O30" s="5"/>
      <c r="P30" s="5"/>
      <c r="Q30" s="5"/>
      <c r="R30" s="5"/>
      <c r="S30" s="5"/>
      <c r="T30" s="5"/>
      <c r="U30" s="5"/>
      <c r="V30" s="5"/>
      <c r="W30" s="5"/>
      <c r="X30" s="5"/>
      <c r="Y30" s="5"/>
      <c r="Z30" s="5"/>
      <c r="AA30" s="5"/>
      <c r="AB30" s="5"/>
      <c r="AC30" s="5"/>
      <c r="AD30" s="5"/>
      <c r="AE30" s="5"/>
      <c r="AF30" s="5"/>
      <c r="AG30" s="5"/>
      <c r="AH30" s="5"/>
      <c r="AI30" s="5"/>
      <c r="AJ30" s="5"/>
    </row>
    <row r="31" spans="2:37" ht="15.75" customHeight="1" x14ac:dyDescent="0.15">
      <c r="B31" s="302" t="s">
        <v>410</v>
      </c>
      <c r="C31" s="302"/>
      <c r="D31" s="302"/>
      <c r="E31" s="302"/>
      <c r="F31" s="302"/>
      <c r="G31" s="302"/>
      <c r="H31" s="302"/>
      <c r="I31" s="302"/>
      <c r="J31" s="302"/>
      <c r="K31" s="302"/>
      <c r="L31" s="5"/>
      <c r="M31" s="5"/>
      <c r="N31" s="308" t="s">
        <v>417</v>
      </c>
      <c r="O31" s="308"/>
      <c r="P31" s="308"/>
      <c r="Q31" s="253" t="s">
        <v>418</v>
      </c>
      <c r="R31" s="254"/>
      <c r="S31" s="254"/>
      <c r="T31" s="254"/>
      <c r="U31" s="254"/>
      <c r="V31" s="254"/>
      <c r="W31" s="254"/>
      <c r="X31" s="254"/>
      <c r="Y31" s="255"/>
      <c r="Z31" s="308" t="s">
        <v>419</v>
      </c>
      <c r="AA31" s="308"/>
      <c r="AB31" s="308"/>
      <c r="AC31" s="308"/>
      <c r="AD31" s="308"/>
      <c r="AE31" s="308"/>
      <c r="AF31" s="308"/>
      <c r="AG31" s="308"/>
      <c r="AH31" s="308"/>
      <c r="AI31" s="308"/>
      <c r="AJ31" s="308"/>
    </row>
    <row r="32" spans="2:37" ht="3" customHeight="1" x14ac:dyDescent="0.15">
      <c r="B32" s="62"/>
      <c r="C32" s="62"/>
      <c r="D32" s="5"/>
      <c r="F32" s="5"/>
      <c r="G32" s="5"/>
      <c r="H32" s="5"/>
      <c r="I32" s="5"/>
      <c r="J32" s="5"/>
      <c r="K32" s="5"/>
      <c r="L32" s="5"/>
      <c r="M32" s="5"/>
      <c r="N32" s="63"/>
      <c r="O32" s="63"/>
      <c r="P32" s="63"/>
      <c r="Q32" s="63"/>
      <c r="R32" s="63"/>
      <c r="S32" s="63"/>
      <c r="T32" s="5"/>
      <c r="U32" s="5"/>
      <c r="V32" s="5"/>
      <c r="W32" s="5"/>
      <c r="X32" s="5"/>
      <c r="Y32" s="5"/>
      <c r="Z32" s="5"/>
      <c r="AA32" s="5"/>
      <c r="AB32" s="5"/>
      <c r="AC32" s="5"/>
      <c r="AD32" s="5"/>
      <c r="AE32" s="5"/>
      <c r="AF32" s="5"/>
      <c r="AG32" s="5"/>
      <c r="AH32" s="5"/>
      <c r="AI32" s="5"/>
      <c r="AJ32" s="5"/>
    </row>
    <row r="33" spans="2:37" ht="15.75" customHeight="1" x14ac:dyDescent="0.15">
      <c r="B33" s="5"/>
      <c r="C33" s="5"/>
      <c r="D33" s="5"/>
      <c r="F33" s="5"/>
      <c r="G33" s="5"/>
      <c r="H33" s="5"/>
      <c r="I33" s="5"/>
      <c r="J33" s="5"/>
      <c r="K33" s="5"/>
      <c r="L33" s="5"/>
      <c r="M33" s="5"/>
      <c r="N33" s="292" t="s">
        <v>161</v>
      </c>
      <c r="O33" s="254"/>
      <c r="P33" s="254"/>
      <c r="Q33" s="254"/>
      <c r="R33" s="254"/>
      <c r="S33" s="254"/>
      <c r="T33" s="254"/>
      <c r="U33" s="254"/>
      <c r="V33" s="254"/>
      <c r="W33" s="254"/>
      <c r="X33" s="254"/>
      <c r="Y33" s="255"/>
      <c r="Z33" s="253" t="s">
        <v>420</v>
      </c>
      <c r="AA33" s="254"/>
      <c r="AB33" s="254"/>
      <c r="AC33" s="254"/>
      <c r="AD33" s="254"/>
      <c r="AE33" s="253" t="s">
        <v>421</v>
      </c>
      <c r="AF33" s="254"/>
      <c r="AG33" s="254"/>
      <c r="AH33" s="254"/>
      <c r="AI33" s="254"/>
      <c r="AJ33" s="255"/>
    </row>
    <row r="34" spans="2:37" ht="3" customHeight="1" x14ac:dyDescent="0.15">
      <c r="B34" s="5"/>
      <c r="C34" s="5"/>
      <c r="D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row>
    <row r="35" spans="2:37" ht="15.75" customHeight="1" x14ac:dyDescent="0.15">
      <c r="B35" s="302" t="s">
        <v>411</v>
      </c>
      <c r="C35" s="302"/>
      <c r="D35" s="302"/>
      <c r="E35" s="302"/>
      <c r="F35" s="302"/>
      <c r="G35" s="302"/>
      <c r="H35" s="302"/>
      <c r="I35" s="302"/>
      <c r="J35" s="302"/>
      <c r="K35" s="302"/>
      <c r="L35" s="5"/>
      <c r="M35" s="5"/>
      <c r="N35" s="280"/>
      <c r="O35" s="281"/>
      <c r="P35" s="63"/>
      <c r="Q35" s="302"/>
      <c r="R35" s="302"/>
      <c r="S35" s="302"/>
      <c r="T35" s="302"/>
      <c r="U35" s="302"/>
      <c r="V35" s="302"/>
      <c r="W35" s="302"/>
      <c r="X35" s="302"/>
      <c r="Y35" s="302"/>
      <c r="Z35" s="302"/>
      <c r="AA35" s="302"/>
      <c r="AB35" s="302"/>
      <c r="AC35" s="302"/>
      <c r="AD35" s="302"/>
      <c r="AE35" s="302"/>
      <c r="AF35" s="302"/>
      <c r="AG35" s="302"/>
      <c r="AH35" s="302"/>
      <c r="AI35" s="302"/>
      <c r="AJ35" s="302"/>
    </row>
    <row r="36" spans="2:37" ht="3" customHeight="1" x14ac:dyDescent="0.15">
      <c r="B36" s="62"/>
      <c r="C36" s="62"/>
      <c r="D36" s="5"/>
      <c r="F36" s="5"/>
      <c r="G36" s="5"/>
      <c r="H36" s="5"/>
      <c r="I36" s="5"/>
      <c r="J36" s="5"/>
      <c r="K36" s="5"/>
      <c r="L36" s="5"/>
      <c r="M36" s="5"/>
      <c r="N36" s="63"/>
      <c r="O36" s="63"/>
      <c r="P36" s="63"/>
      <c r="Q36" s="63"/>
      <c r="R36" s="63"/>
      <c r="S36" s="63"/>
      <c r="T36" s="5"/>
      <c r="U36" s="5"/>
      <c r="V36" s="5"/>
      <c r="W36" s="5"/>
      <c r="X36" s="5"/>
      <c r="Y36" s="5"/>
      <c r="Z36" s="5"/>
      <c r="AA36" s="5"/>
      <c r="AB36" s="5"/>
      <c r="AC36" s="5"/>
      <c r="AD36" s="5"/>
      <c r="AE36" s="5"/>
      <c r="AF36" s="5"/>
      <c r="AG36" s="5"/>
      <c r="AH36" s="5"/>
      <c r="AI36" s="5"/>
      <c r="AJ36" s="5"/>
    </row>
    <row r="37" spans="2:37" ht="15.75" customHeight="1" x14ac:dyDescent="0.15">
      <c r="B37" s="290" t="s">
        <v>412</v>
      </c>
      <c r="C37" s="290"/>
      <c r="D37" s="290"/>
      <c r="E37" s="290"/>
      <c r="F37" s="290"/>
      <c r="G37" s="290"/>
      <c r="H37" s="290"/>
      <c r="I37" s="290"/>
      <c r="J37" s="290"/>
      <c r="K37" s="290"/>
      <c r="L37" s="5"/>
      <c r="M37" s="5"/>
      <c r="N37" s="253" t="s">
        <v>422</v>
      </c>
      <c r="O37" s="254"/>
      <c r="P37" s="254"/>
      <c r="Q37" s="254"/>
      <c r="R37" s="254"/>
      <c r="S37" s="254"/>
      <c r="T37" s="254"/>
      <c r="U37" s="254"/>
      <c r="V37" s="254"/>
      <c r="W37" s="254"/>
      <c r="X37" s="254"/>
      <c r="Y37" s="254"/>
      <c r="Z37" s="254"/>
      <c r="AA37" s="254"/>
      <c r="AB37" s="254"/>
      <c r="AC37" s="254"/>
      <c r="AD37" s="254"/>
      <c r="AE37" s="254"/>
      <c r="AF37" s="254"/>
      <c r="AG37" s="255"/>
      <c r="AH37" s="253" t="s">
        <v>414</v>
      </c>
      <c r="AI37" s="254"/>
      <c r="AJ37" s="255"/>
    </row>
    <row r="38" spans="2:37" ht="3" customHeight="1" x14ac:dyDescent="0.15">
      <c r="B38" s="290"/>
      <c r="C38" s="290"/>
      <c r="D38" s="290"/>
      <c r="E38" s="290"/>
      <c r="F38" s="290"/>
      <c r="G38" s="290"/>
      <c r="H38" s="290"/>
      <c r="I38" s="290"/>
      <c r="J38" s="290"/>
      <c r="K38" s="290"/>
      <c r="L38" s="5"/>
      <c r="M38" s="5"/>
      <c r="N38" s="5"/>
      <c r="O38" s="5"/>
      <c r="P38" s="5"/>
      <c r="Q38" s="5"/>
      <c r="R38" s="5"/>
      <c r="S38" s="5"/>
      <c r="T38" s="5"/>
      <c r="U38" s="5"/>
      <c r="V38" s="5"/>
      <c r="W38" s="5"/>
      <c r="X38" s="5"/>
      <c r="Y38" s="5"/>
      <c r="Z38" s="5"/>
      <c r="AA38" s="5"/>
      <c r="AB38" s="5"/>
      <c r="AC38" s="5"/>
      <c r="AD38" s="5"/>
      <c r="AE38" s="5"/>
      <c r="AF38" s="5"/>
      <c r="AG38" s="5"/>
      <c r="AH38" s="5"/>
      <c r="AI38" s="5"/>
      <c r="AJ38" s="5"/>
    </row>
    <row r="39" spans="2:37" ht="15.75" customHeight="1" x14ac:dyDescent="0.15">
      <c r="B39" s="290"/>
      <c r="C39" s="290"/>
      <c r="D39" s="290"/>
      <c r="E39" s="290"/>
      <c r="F39" s="290"/>
      <c r="G39" s="290"/>
      <c r="H39" s="290"/>
      <c r="I39" s="290"/>
      <c r="J39" s="290"/>
      <c r="K39" s="290"/>
      <c r="L39" s="5"/>
      <c r="M39" s="5"/>
      <c r="N39" s="308" t="s">
        <v>159</v>
      </c>
      <c r="O39" s="308"/>
      <c r="P39" s="308"/>
      <c r="Q39" s="308"/>
      <c r="R39" s="308"/>
      <c r="S39" s="308"/>
      <c r="T39" s="308"/>
      <c r="U39" s="308"/>
      <c r="V39" s="308"/>
      <c r="W39" s="308"/>
      <c r="X39" s="308"/>
      <c r="Y39" s="308"/>
      <c r="Z39" s="308" t="s">
        <v>415</v>
      </c>
      <c r="AA39" s="308"/>
      <c r="AB39" s="308"/>
      <c r="AC39" s="308"/>
      <c r="AD39" s="308" t="s">
        <v>416</v>
      </c>
      <c r="AE39" s="308"/>
      <c r="AF39" s="308"/>
      <c r="AG39" s="308"/>
      <c r="AH39" s="308"/>
      <c r="AI39" s="308"/>
      <c r="AJ39" s="308"/>
    </row>
    <row r="40" spans="2:37" ht="3" customHeight="1" x14ac:dyDescent="0.15">
      <c r="B40" s="290"/>
      <c r="C40" s="290"/>
      <c r="D40" s="290"/>
      <c r="E40" s="290"/>
      <c r="F40" s="290"/>
      <c r="G40" s="290"/>
      <c r="H40" s="290"/>
      <c r="I40" s="290"/>
      <c r="J40" s="290"/>
      <c r="K40" s="290"/>
      <c r="L40" s="5"/>
      <c r="M40" s="5"/>
      <c r="N40" s="5"/>
      <c r="O40" s="5"/>
      <c r="P40" s="5"/>
      <c r="Q40" s="5"/>
      <c r="R40" s="5"/>
      <c r="S40" s="5"/>
      <c r="T40" s="5"/>
      <c r="U40" s="5"/>
      <c r="V40" s="5"/>
      <c r="W40" s="5"/>
      <c r="X40" s="5"/>
      <c r="Y40" s="5"/>
      <c r="Z40" s="5"/>
      <c r="AA40" s="5"/>
      <c r="AB40" s="5"/>
      <c r="AC40" s="5"/>
      <c r="AD40" s="5"/>
      <c r="AE40" s="5"/>
      <c r="AF40" s="5"/>
      <c r="AG40" s="5"/>
      <c r="AH40" s="5"/>
      <c r="AI40" s="5"/>
      <c r="AJ40" s="5"/>
    </row>
    <row r="41" spans="2:37" ht="15.75" customHeight="1" x14ac:dyDescent="0.15">
      <c r="B41" s="290"/>
      <c r="C41" s="290"/>
      <c r="D41" s="290"/>
      <c r="E41" s="290"/>
      <c r="F41" s="290"/>
      <c r="G41" s="290"/>
      <c r="H41" s="290"/>
      <c r="I41" s="290"/>
      <c r="J41" s="290"/>
      <c r="K41" s="290"/>
      <c r="L41" s="5"/>
      <c r="M41" s="5"/>
      <c r="N41" s="308" t="s">
        <v>417</v>
      </c>
      <c r="O41" s="308"/>
      <c r="P41" s="308"/>
      <c r="Q41" s="253" t="s">
        <v>418</v>
      </c>
      <c r="R41" s="254"/>
      <c r="S41" s="254"/>
      <c r="T41" s="254"/>
      <c r="U41" s="254"/>
      <c r="V41" s="254"/>
      <c r="W41" s="254"/>
      <c r="X41" s="254"/>
      <c r="Y41" s="255"/>
      <c r="Z41" s="308" t="s">
        <v>419</v>
      </c>
      <c r="AA41" s="308"/>
      <c r="AB41" s="308"/>
      <c r="AC41" s="308"/>
      <c r="AD41" s="308"/>
      <c r="AE41" s="308"/>
      <c r="AF41" s="308"/>
      <c r="AG41" s="308"/>
      <c r="AH41" s="308"/>
      <c r="AI41" s="308"/>
      <c r="AJ41" s="308"/>
    </row>
    <row r="42" spans="2:37" ht="3" customHeight="1" x14ac:dyDescent="0.15">
      <c r="B42" s="290"/>
      <c r="C42" s="290"/>
      <c r="D42" s="290"/>
      <c r="E42" s="290"/>
      <c r="F42" s="290"/>
      <c r="G42" s="290"/>
      <c r="H42" s="290"/>
      <c r="I42" s="290"/>
      <c r="J42" s="290"/>
      <c r="K42" s="290"/>
      <c r="L42" s="5"/>
      <c r="M42" s="5"/>
      <c r="N42" s="63"/>
      <c r="O42" s="63"/>
      <c r="P42" s="63"/>
      <c r="Q42" s="63"/>
      <c r="R42" s="63"/>
      <c r="S42" s="63"/>
      <c r="T42" s="5"/>
      <c r="U42" s="5"/>
      <c r="V42" s="5"/>
      <c r="W42" s="5"/>
      <c r="X42" s="5"/>
      <c r="Y42" s="5"/>
      <c r="Z42" s="5"/>
      <c r="AA42" s="5"/>
      <c r="AB42" s="5"/>
      <c r="AC42" s="5"/>
      <c r="AD42" s="5"/>
      <c r="AE42" s="5"/>
      <c r="AF42" s="5"/>
      <c r="AG42" s="5"/>
      <c r="AH42" s="5"/>
      <c r="AI42" s="5"/>
      <c r="AJ42" s="5"/>
    </row>
    <row r="43" spans="2:37" ht="15.75" customHeight="1" x14ac:dyDescent="0.15">
      <c r="B43" s="290"/>
      <c r="C43" s="290"/>
      <c r="D43" s="290"/>
      <c r="E43" s="290"/>
      <c r="F43" s="290"/>
      <c r="G43" s="290"/>
      <c r="H43" s="290"/>
      <c r="I43" s="290"/>
      <c r="J43" s="290"/>
      <c r="K43" s="290"/>
      <c r="L43" s="5"/>
      <c r="M43" s="5"/>
      <c r="N43" s="292" t="s">
        <v>161</v>
      </c>
      <c r="O43" s="254"/>
      <c r="P43" s="254"/>
      <c r="Q43" s="254"/>
      <c r="R43" s="254"/>
      <c r="S43" s="254"/>
      <c r="T43" s="254"/>
      <c r="U43" s="254"/>
      <c r="V43" s="254"/>
      <c r="W43" s="254"/>
      <c r="X43" s="254"/>
      <c r="Y43" s="255"/>
      <c r="Z43" s="253" t="s">
        <v>420</v>
      </c>
      <c r="AA43" s="254"/>
      <c r="AB43" s="254"/>
      <c r="AC43" s="254"/>
      <c r="AD43" s="254"/>
      <c r="AE43" s="253" t="s">
        <v>421</v>
      </c>
      <c r="AF43" s="254"/>
      <c r="AG43" s="254"/>
      <c r="AH43" s="254"/>
      <c r="AI43" s="254"/>
      <c r="AJ43" s="255"/>
    </row>
    <row r="44" spans="2:37" ht="6" customHeight="1" x14ac:dyDescent="0.15">
      <c r="B44" s="290"/>
      <c r="C44" s="290"/>
      <c r="D44" s="290"/>
      <c r="E44" s="290"/>
      <c r="F44" s="290"/>
      <c r="G44" s="290"/>
      <c r="H44" s="290"/>
      <c r="I44" s="290"/>
      <c r="J44" s="290"/>
      <c r="K44" s="290"/>
      <c r="L44" s="5"/>
      <c r="M44" s="5"/>
      <c r="N44" s="5"/>
      <c r="O44" s="5"/>
      <c r="P44" s="5"/>
      <c r="Q44" s="5"/>
      <c r="R44" s="5"/>
      <c r="S44" s="5"/>
      <c r="T44" s="5"/>
      <c r="U44" s="5"/>
      <c r="V44" s="5"/>
      <c r="W44" s="5"/>
      <c r="X44" s="5"/>
      <c r="Y44" s="5"/>
      <c r="Z44" s="5"/>
      <c r="AA44" s="5"/>
      <c r="AB44" s="5"/>
      <c r="AC44" s="5"/>
      <c r="AD44" s="5"/>
      <c r="AE44" s="5"/>
      <c r="AF44" s="5"/>
      <c r="AG44" s="5"/>
      <c r="AH44" s="5"/>
      <c r="AI44" s="5"/>
      <c r="AJ44" s="5"/>
    </row>
    <row r="45" spans="2:37" ht="14" x14ac:dyDescent="0.15">
      <c r="B45" s="290"/>
      <c r="C45" s="290"/>
      <c r="D45" s="290"/>
      <c r="E45" s="290"/>
      <c r="F45" s="290"/>
      <c r="G45" s="290"/>
      <c r="H45" s="290"/>
      <c r="I45" s="290"/>
      <c r="J45" s="290"/>
      <c r="K45" s="290"/>
      <c r="L45" s="5"/>
      <c r="M45" s="5"/>
      <c r="N45" s="253" t="s">
        <v>423</v>
      </c>
      <c r="O45" s="254"/>
      <c r="P45" s="254"/>
      <c r="Q45" s="254"/>
      <c r="R45" s="254"/>
      <c r="S45" s="254"/>
      <c r="T45" s="254"/>
      <c r="U45" s="254"/>
      <c r="V45" s="254"/>
      <c r="W45" s="254"/>
      <c r="X45" s="254"/>
      <c r="Y45" s="254"/>
      <c r="Z45" s="254"/>
      <c r="AA45" s="254"/>
      <c r="AB45" s="254"/>
      <c r="AC45" s="254"/>
      <c r="AD45" s="254"/>
      <c r="AE45" s="254"/>
      <c r="AF45" s="254"/>
      <c r="AG45" s="255"/>
      <c r="AH45" s="253" t="s">
        <v>414</v>
      </c>
      <c r="AI45" s="254"/>
      <c r="AJ45" s="255"/>
    </row>
    <row r="46" spans="2:37" ht="3" customHeight="1" x14ac:dyDescent="0.15">
      <c r="B46" s="290"/>
      <c r="C46" s="290"/>
      <c r="D46" s="290"/>
      <c r="E46" s="290"/>
      <c r="F46" s="290"/>
      <c r="G46" s="290"/>
      <c r="H46" s="290"/>
      <c r="I46" s="290"/>
      <c r="J46" s="290"/>
      <c r="K46" s="290"/>
      <c r="L46" s="5"/>
      <c r="M46" s="5"/>
      <c r="N46" s="5"/>
      <c r="O46" s="5"/>
      <c r="P46" s="5"/>
      <c r="Q46" s="5"/>
      <c r="R46" s="5"/>
      <c r="S46" s="5"/>
      <c r="T46" s="5"/>
      <c r="U46" s="5"/>
      <c r="V46" s="5"/>
      <c r="W46" s="5"/>
      <c r="X46" s="5"/>
      <c r="Y46" s="5"/>
      <c r="Z46" s="5"/>
      <c r="AA46" s="5"/>
      <c r="AB46" s="5"/>
      <c r="AC46" s="5"/>
      <c r="AD46" s="5"/>
      <c r="AE46" s="5"/>
      <c r="AF46" s="5"/>
      <c r="AG46" s="5"/>
      <c r="AH46" s="5"/>
      <c r="AI46" s="5"/>
      <c r="AJ46" s="5"/>
    </row>
    <row r="47" spans="2:37" ht="15.75" customHeight="1" x14ac:dyDescent="0.15">
      <c r="B47" s="290"/>
      <c r="C47" s="290"/>
      <c r="D47" s="290"/>
      <c r="E47" s="290"/>
      <c r="F47" s="290"/>
      <c r="G47" s="290"/>
      <c r="H47" s="290"/>
      <c r="I47" s="290"/>
      <c r="J47" s="290"/>
      <c r="K47" s="290"/>
      <c r="L47" s="5"/>
      <c r="M47" s="5"/>
      <c r="N47" s="308" t="s">
        <v>159</v>
      </c>
      <c r="O47" s="308"/>
      <c r="P47" s="308"/>
      <c r="Q47" s="308"/>
      <c r="R47" s="308"/>
      <c r="S47" s="308"/>
      <c r="T47" s="308"/>
      <c r="U47" s="308"/>
      <c r="V47" s="308"/>
      <c r="W47" s="308"/>
      <c r="X47" s="308"/>
      <c r="Y47" s="308"/>
      <c r="Z47" s="308" t="s">
        <v>415</v>
      </c>
      <c r="AA47" s="308"/>
      <c r="AB47" s="308"/>
      <c r="AC47" s="308"/>
      <c r="AD47" s="308" t="s">
        <v>416</v>
      </c>
      <c r="AE47" s="308"/>
      <c r="AF47" s="308"/>
      <c r="AG47" s="308"/>
      <c r="AH47" s="308"/>
      <c r="AI47" s="308"/>
      <c r="AJ47" s="308"/>
    </row>
    <row r="48" spans="2:37" ht="3" customHeight="1" x14ac:dyDescent="0.15">
      <c r="B48" s="290"/>
      <c r="C48" s="290"/>
      <c r="D48" s="290"/>
      <c r="E48" s="290"/>
      <c r="F48" s="290"/>
      <c r="G48" s="290"/>
      <c r="H48" s="290"/>
      <c r="I48" s="290"/>
      <c r="J48" s="290"/>
      <c r="K48" s="290"/>
      <c r="L48" s="5"/>
      <c r="M48" s="5"/>
      <c r="N48" s="5"/>
      <c r="O48" s="5"/>
      <c r="P48" s="5"/>
      <c r="Q48" s="5"/>
      <c r="R48" s="5"/>
      <c r="S48" s="5"/>
      <c r="T48" s="5"/>
      <c r="U48" s="5"/>
      <c r="V48" s="5"/>
      <c r="W48" s="5"/>
      <c r="X48" s="5"/>
      <c r="Y48" s="5"/>
      <c r="Z48" s="5"/>
      <c r="AA48" s="5"/>
      <c r="AB48" s="5"/>
      <c r="AC48" s="5"/>
      <c r="AD48" s="5"/>
      <c r="AE48" s="5"/>
      <c r="AF48" s="5"/>
      <c r="AG48" s="5"/>
      <c r="AH48" s="5"/>
      <c r="AI48" s="5"/>
      <c r="AJ48" s="5"/>
    </row>
    <row r="49" spans="2:36" ht="15.75" customHeight="1" x14ac:dyDescent="0.15">
      <c r="B49" s="290"/>
      <c r="C49" s="290"/>
      <c r="D49" s="290"/>
      <c r="E49" s="290"/>
      <c r="F49" s="290"/>
      <c r="G49" s="290"/>
      <c r="H49" s="290"/>
      <c r="I49" s="290"/>
      <c r="J49" s="290"/>
      <c r="K49" s="290"/>
      <c r="L49" s="5"/>
      <c r="M49" s="5"/>
      <c r="N49" s="308" t="s">
        <v>417</v>
      </c>
      <c r="O49" s="308"/>
      <c r="P49" s="308"/>
      <c r="Q49" s="253" t="s">
        <v>418</v>
      </c>
      <c r="R49" s="254"/>
      <c r="S49" s="254"/>
      <c r="T49" s="254"/>
      <c r="U49" s="254"/>
      <c r="V49" s="254"/>
      <c r="W49" s="254"/>
      <c r="X49" s="254"/>
      <c r="Y49" s="255"/>
      <c r="Z49" s="308" t="s">
        <v>419</v>
      </c>
      <c r="AA49" s="308"/>
      <c r="AB49" s="308"/>
      <c r="AC49" s="308"/>
      <c r="AD49" s="308"/>
      <c r="AE49" s="308"/>
      <c r="AF49" s="308"/>
      <c r="AG49" s="308"/>
      <c r="AH49" s="308"/>
      <c r="AI49" s="308"/>
      <c r="AJ49" s="308"/>
    </row>
    <row r="50" spans="2:36" ht="3" customHeight="1" x14ac:dyDescent="0.15">
      <c r="B50" s="290"/>
      <c r="C50" s="290"/>
      <c r="D50" s="290"/>
      <c r="E50" s="290"/>
      <c r="F50" s="290"/>
      <c r="G50" s="290"/>
      <c r="H50" s="290"/>
      <c r="I50" s="290"/>
      <c r="J50" s="290"/>
      <c r="K50" s="290"/>
      <c r="L50" s="5"/>
      <c r="M50" s="5"/>
      <c r="N50" s="63"/>
      <c r="O50" s="63"/>
      <c r="P50" s="63"/>
      <c r="Q50" s="63"/>
      <c r="R50" s="63"/>
      <c r="S50" s="63"/>
      <c r="T50" s="5"/>
      <c r="U50" s="5"/>
      <c r="V50" s="5"/>
      <c r="W50" s="5"/>
      <c r="X50" s="5"/>
      <c r="Y50" s="5"/>
      <c r="Z50" s="5"/>
      <c r="AA50" s="5"/>
      <c r="AB50" s="5"/>
      <c r="AC50" s="5"/>
      <c r="AD50" s="5"/>
      <c r="AE50" s="5"/>
      <c r="AF50" s="5"/>
      <c r="AG50" s="5"/>
      <c r="AH50" s="5"/>
      <c r="AI50" s="5"/>
      <c r="AJ50" s="5"/>
    </row>
    <row r="51" spans="2:36" ht="15.75" customHeight="1" x14ac:dyDescent="0.15">
      <c r="B51" s="290"/>
      <c r="C51" s="290"/>
      <c r="D51" s="290"/>
      <c r="E51" s="290"/>
      <c r="F51" s="290"/>
      <c r="G51" s="290"/>
      <c r="H51" s="290"/>
      <c r="I51" s="290"/>
      <c r="J51" s="290"/>
      <c r="K51" s="290"/>
      <c r="L51" s="5"/>
      <c r="M51" s="5"/>
      <c r="N51" s="292" t="s">
        <v>161</v>
      </c>
      <c r="O51" s="254"/>
      <c r="P51" s="254"/>
      <c r="Q51" s="254"/>
      <c r="R51" s="254"/>
      <c r="S51" s="254"/>
      <c r="T51" s="254"/>
      <c r="U51" s="254"/>
      <c r="V51" s="254"/>
      <c r="W51" s="254"/>
      <c r="X51" s="254"/>
      <c r="Y51" s="255"/>
      <c r="Z51" s="253" t="s">
        <v>420</v>
      </c>
      <c r="AA51" s="254"/>
      <c r="AB51" s="254"/>
      <c r="AC51" s="254"/>
      <c r="AD51" s="254"/>
      <c r="AE51" s="253" t="s">
        <v>421</v>
      </c>
      <c r="AF51" s="254"/>
      <c r="AG51" s="254"/>
      <c r="AH51" s="254"/>
      <c r="AI51" s="254"/>
      <c r="AJ51" s="255"/>
    </row>
    <row r="52" spans="2:36" ht="6" customHeight="1" x14ac:dyDescent="0.15">
      <c r="B52" s="5"/>
      <c r="C52" s="5"/>
      <c r="D52" s="5"/>
      <c r="E52" s="63"/>
      <c r="F52" s="63"/>
      <c r="G52" s="63"/>
      <c r="H52" s="63"/>
      <c r="I52" s="63"/>
      <c r="J52" s="63"/>
      <c r="K52" s="5"/>
      <c r="L52" s="5"/>
      <c r="M52" s="5"/>
      <c r="N52" s="5"/>
      <c r="O52" s="5"/>
      <c r="P52" s="5"/>
      <c r="Q52" s="5"/>
      <c r="R52" s="5"/>
      <c r="S52" s="5"/>
      <c r="T52" s="5"/>
      <c r="U52" s="5"/>
      <c r="V52" s="5"/>
      <c r="W52" s="5"/>
      <c r="X52" s="5"/>
      <c r="Y52" s="5"/>
      <c r="Z52" s="5"/>
      <c r="AA52" s="5"/>
      <c r="AB52" s="5"/>
      <c r="AC52" s="5"/>
      <c r="AD52" s="5"/>
      <c r="AE52" s="5"/>
      <c r="AF52" s="5"/>
      <c r="AG52" s="5"/>
      <c r="AH52" s="5"/>
      <c r="AI52" s="5"/>
      <c r="AJ52" s="5"/>
    </row>
    <row r="53" spans="2:36" ht="15.75" customHeight="1" x14ac:dyDescent="0.15">
      <c r="B53" s="5"/>
      <c r="C53" s="5"/>
      <c r="D53" s="5"/>
      <c r="F53" s="5"/>
      <c r="G53" s="5"/>
      <c r="H53" s="5"/>
      <c r="I53" s="5"/>
      <c r="J53" s="5"/>
      <c r="K53" s="5"/>
      <c r="L53" s="5"/>
      <c r="M53" s="5"/>
      <c r="N53" s="253" t="s">
        <v>424</v>
      </c>
      <c r="O53" s="254"/>
      <c r="P53" s="254"/>
      <c r="Q53" s="254"/>
      <c r="R53" s="254"/>
      <c r="S53" s="254"/>
      <c r="T53" s="254"/>
      <c r="U53" s="254"/>
      <c r="V53" s="254"/>
      <c r="W53" s="254"/>
      <c r="X53" s="254"/>
      <c r="Y53" s="254"/>
      <c r="Z53" s="254"/>
      <c r="AA53" s="254"/>
      <c r="AB53" s="254"/>
      <c r="AC53" s="254"/>
      <c r="AD53" s="254"/>
      <c r="AE53" s="254"/>
      <c r="AF53" s="254"/>
      <c r="AG53" s="255"/>
      <c r="AH53" s="253" t="s">
        <v>414</v>
      </c>
      <c r="AI53" s="254"/>
      <c r="AJ53" s="255"/>
    </row>
    <row r="54" spans="2:36" ht="3" customHeight="1" x14ac:dyDescent="0.15">
      <c r="B54" s="5"/>
      <c r="C54" s="5"/>
      <c r="D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row>
    <row r="55" spans="2:36" ht="15.75" customHeight="1" x14ac:dyDescent="0.15">
      <c r="B55" s="5"/>
      <c r="C55" s="5"/>
      <c r="D55" s="5"/>
      <c r="F55" s="5"/>
      <c r="G55" s="5"/>
      <c r="H55" s="5"/>
      <c r="I55" s="5"/>
      <c r="J55" s="5"/>
      <c r="K55" s="5"/>
      <c r="L55" s="5"/>
      <c r="M55" s="5"/>
      <c r="N55" s="308" t="s">
        <v>159</v>
      </c>
      <c r="O55" s="308"/>
      <c r="P55" s="308"/>
      <c r="Q55" s="308"/>
      <c r="R55" s="308"/>
      <c r="S55" s="308"/>
      <c r="T55" s="308"/>
      <c r="U55" s="308"/>
      <c r="V55" s="308"/>
      <c r="W55" s="308"/>
      <c r="X55" s="308"/>
      <c r="Y55" s="308"/>
      <c r="Z55" s="308" t="s">
        <v>415</v>
      </c>
      <c r="AA55" s="308"/>
      <c r="AB55" s="308"/>
      <c r="AC55" s="308"/>
      <c r="AD55" s="308" t="s">
        <v>416</v>
      </c>
      <c r="AE55" s="308"/>
      <c r="AF55" s="308"/>
      <c r="AG55" s="308"/>
      <c r="AH55" s="308"/>
      <c r="AI55" s="308"/>
      <c r="AJ55" s="308"/>
    </row>
    <row r="56" spans="2:36" ht="3" customHeight="1" x14ac:dyDescent="0.15">
      <c r="B56" s="5"/>
      <c r="C56" s="5"/>
      <c r="D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row>
    <row r="57" spans="2:36" ht="15.75" customHeight="1" x14ac:dyDescent="0.15">
      <c r="B57" s="5"/>
      <c r="C57" s="5"/>
      <c r="D57" s="5"/>
      <c r="F57" s="5"/>
      <c r="G57" s="5"/>
      <c r="H57" s="5"/>
      <c r="I57" s="5"/>
      <c r="J57" s="5"/>
      <c r="K57" s="5"/>
      <c r="L57" s="5"/>
      <c r="M57" s="5"/>
      <c r="N57" s="308" t="s">
        <v>417</v>
      </c>
      <c r="O57" s="308"/>
      <c r="P57" s="308"/>
      <c r="Q57" s="253" t="s">
        <v>418</v>
      </c>
      <c r="R57" s="254"/>
      <c r="S57" s="254"/>
      <c r="T57" s="254"/>
      <c r="U57" s="254"/>
      <c r="V57" s="254"/>
      <c r="W57" s="254"/>
      <c r="X57" s="254"/>
      <c r="Y57" s="255"/>
      <c r="Z57" s="308" t="s">
        <v>419</v>
      </c>
      <c r="AA57" s="308"/>
      <c r="AB57" s="308"/>
      <c r="AC57" s="308"/>
      <c r="AD57" s="308"/>
      <c r="AE57" s="308"/>
      <c r="AF57" s="308"/>
      <c r="AG57" s="308"/>
      <c r="AH57" s="308"/>
      <c r="AI57" s="308"/>
      <c r="AJ57" s="308"/>
    </row>
    <row r="58" spans="2:36" ht="3" customHeight="1" x14ac:dyDescent="0.15">
      <c r="B58" s="5"/>
      <c r="C58" s="5"/>
      <c r="D58" s="5"/>
      <c r="F58" s="5"/>
      <c r="G58" s="5"/>
      <c r="H58" s="5"/>
      <c r="I58" s="5"/>
      <c r="J58" s="5"/>
      <c r="K58" s="5"/>
      <c r="L58" s="5"/>
      <c r="M58" s="5"/>
      <c r="N58" s="63"/>
      <c r="O58" s="63"/>
      <c r="P58" s="63"/>
      <c r="Q58" s="63"/>
      <c r="R58" s="63"/>
      <c r="S58" s="63"/>
      <c r="T58" s="5"/>
      <c r="U58" s="5"/>
      <c r="V58" s="5"/>
      <c r="W58" s="5"/>
      <c r="X58" s="5"/>
      <c r="Y58" s="5"/>
      <c r="Z58" s="5"/>
      <c r="AA58" s="5"/>
      <c r="AB58" s="5"/>
      <c r="AC58" s="5"/>
      <c r="AD58" s="5"/>
      <c r="AE58" s="5"/>
      <c r="AF58" s="5"/>
      <c r="AG58" s="5"/>
      <c r="AH58" s="5"/>
      <c r="AI58" s="5"/>
      <c r="AJ58" s="5"/>
    </row>
    <row r="59" spans="2:36" ht="15.75" customHeight="1" x14ac:dyDescent="0.15">
      <c r="B59" s="5"/>
      <c r="C59" s="5"/>
      <c r="D59" s="5"/>
      <c r="F59" s="5"/>
      <c r="G59" s="5"/>
      <c r="H59" s="5"/>
      <c r="I59" s="5"/>
      <c r="J59" s="5"/>
      <c r="K59" s="5"/>
      <c r="L59" s="5"/>
      <c r="M59" s="5"/>
      <c r="N59" s="292" t="s">
        <v>161</v>
      </c>
      <c r="O59" s="254"/>
      <c r="P59" s="254"/>
      <c r="Q59" s="254"/>
      <c r="R59" s="254"/>
      <c r="S59" s="254"/>
      <c r="T59" s="254"/>
      <c r="U59" s="254"/>
      <c r="V59" s="254"/>
      <c r="W59" s="254"/>
      <c r="X59" s="254"/>
      <c r="Y59" s="255"/>
      <c r="Z59" s="253" t="s">
        <v>420</v>
      </c>
      <c r="AA59" s="254"/>
      <c r="AB59" s="254"/>
      <c r="AC59" s="254"/>
      <c r="AD59" s="254"/>
      <c r="AE59" s="253" t="s">
        <v>421</v>
      </c>
      <c r="AF59" s="254"/>
      <c r="AG59" s="254"/>
      <c r="AH59" s="254"/>
      <c r="AI59" s="254"/>
      <c r="AJ59" s="255"/>
    </row>
    <row r="60" spans="2:36" ht="3" customHeight="1" x14ac:dyDescent="0.15">
      <c r="B60" s="5"/>
      <c r="C60" s="5"/>
      <c r="D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row>
    <row r="61" spans="2:36" ht="15.75" customHeight="1" x14ac:dyDescent="0.15">
      <c r="B61" s="302" t="s">
        <v>425</v>
      </c>
      <c r="C61" s="302"/>
      <c r="D61" s="302"/>
      <c r="E61" s="302"/>
      <c r="F61" s="302"/>
      <c r="G61" s="302"/>
      <c r="H61" s="302"/>
      <c r="I61" s="302"/>
      <c r="J61" s="302"/>
      <c r="K61" s="302"/>
      <c r="L61" s="5"/>
      <c r="M61" s="5"/>
      <c r="N61" s="288">
        <f>ROUND(MAX(AG163:AH185),1)</f>
        <v>0</v>
      </c>
      <c r="O61" s="289"/>
      <c r="P61" s="5"/>
      <c r="Q61" s="5"/>
      <c r="R61" s="5"/>
      <c r="S61" s="5"/>
      <c r="T61" s="5"/>
      <c r="U61" s="5"/>
      <c r="V61" s="5"/>
      <c r="W61" s="5"/>
      <c r="X61" s="5"/>
      <c r="Y61" s="5"/>
      <c r="Z61" s="5"/>
      <c r="AA61" s="5"/>
      <c r="AB61" s="5"/>
      <c r="AC61" s="5"/>
      <c r="AD61" s="5"/>
      <c r="AE61" s="5"/>
      <c r="AF61" s="5"/>
      <c r="AG61" s="5"/>
      <c r="AH61" s="5"/>
    </row>
    <row r="62" spans="2:36" ht="3" customHeight="1" x14ac:dyDescent="0.15">
      <c r="B62" s="5"/>
      <c r="C62" s="5"/>
      <c r="D62" s="5"/>
      <c r="F62" s="5"/>
      <c r="G62" s="5"/>
      <c r="H62" s="5"/>
      <c r="I62" s="5"/>
      <c r="J62" s="5"/>
      <c r="K62" s="5"/>
      <c r="L62" s="5"/>
      <c r="M62" s="5"/>
      <c r="N62" s="63"/>
      <c r="O62" s="63"/>
      <c r="P62" s="5"/>
      <c r="Q62" s="5"/>
      <c r="R62" s="5"/>
      <c r="S62" s="5"/>
      <c r="T62" s="5"/>
      <c r="U62" s="10"/>
      <c r="V62" s="5"/>
      <c r="W62" s="5"/>
      <c r="X62" s="5"/>
      <c r="Y62" s="5"/>
      <c r="Z62" s="5"/>
      <c r="AA62" s="63"/>
      <c r="AB62" s="63"/>
      <c r="AC62" s="63"/>
      <c r="AD62" s="5"/>
      <c r="AE62" s="5"/>
      <c r="AF62" s="5"/>
      <c r="AG62" s="5"/>
      <c r="AH62" s="5"/>
      <c r="AI62" s="5"/>
      <c r="AJ62" s="5"/>
    </row>
    <row r="63" spans="2:36" ht="15.75" customHeight="1" x14ac:dyDescent="0.15">
      <c r="B63" s="302" t="s">
        <v>426</v>
      </c>
      <c r="C63" s="302"/>
      <c r="D63" s="302"/>
      <c r="E63" s="302"/>
      <c r="F63" s="302"/>
      <c r="G63" s="302"/>
      <c r="H63" s="302"/>
      <c r="I63" s="302"/>
      <c r="J63" s="302"/>
      <c r="K63" s="302"/>
      <c r="L63" s="302"/>
      <c r="N63" s="304">
        <f>AH187+AH217+AG315</f>
        <v>0</v>
      </c>
      <c r="O63" s="305"/>
      <c r="P63" s="305"/>
      <c r="Q63" s="306"/>
      <c r="R63" s="307" t="s">
        <v>429</v>
      </c>
      <c r="S63" s="279"/>
      <c r="T63" s="279"/>
      <c r="U63" s="279"/>
      <c r="V63" s="279"/>
      <c r="W63" s="304">
        <f>N63-AG63</f>
        <v>0</v>
      </c>
      <c r="X63" s="305"/>
      <c r="Y63" s="305"/>
      <c r="Z63" s="306"/>
      <c r="AA63" s="307" t="s">
        <v>430</v>
      </c>
      <c r="AB63" s="279"/>
      <c r="AC63" s="279"/>
      <c r="AD63" s="279"/>
      <c r="AE63" s="279"/>
      <c r="AF63" s="279"/>
      <c r="AG63" s="304">
        <f>AG315+SUM(AG337:AJ341)</f>
        <v>0</v>
      </c>
      <c r="AH63" s="305"/>
      <c r="AI63" s="305"/>
      <c r="AJ63" s="306"/>
    </row>
    <row r="64" spans="2:36" ht="3" customHeight="1" x14ac:dyDescent="0.15">
      <c r="B64" s="5"/>
      <c r="C64" s="5"/>
      <c r="D64" s="5"/>
      <c r="F64" s="5"/>
      <c r="G64" s="5"/>
      <c r="H64" s="5"/>
      <c r="I64" s="5"/>
      <c r="J64" s="5"/>
      <c r="K64" s="5"/>
      <c r="L64" s="5"/>
      <c r="M64" s="5"/>
      <c r="N64" s="63"/>
      <c r="O64" s="63"/>
      <c r="P64" s="63"/>
      <c r="Q64" s="63"/>
      <c r="R64" s="5"/>
      <c r="S64" s="5"/>
      <c r="T64" s="5"/>
      <c r="U64" s="5"/>
      <c r="V64" s="5"/>
      <c r="W64" s="5"/>
      <c r="X64" s="5"/>
      <c r="Y64" s="5"/>
      <c r="Z64" s="5"/>
      <c r="AA64" s="5"/>
      <c r="AB64" s="5"/>
      <c r="AC64" s="5"/>
      <c r="AD64" s="5"/>
      <c r="AE64" s="5"/>
      <c r="AF64" s="5"/>
      <c r="AG64" s="5"/>
      <c r="AH64" s="5"/>
      <c r="AI64" s="5"/>
      <c r="AJ64" s="5"/>
    </row>
    <row r="65" spans="2:36" ht="15.75" customHeight="1" x14ac:dyDescent="0.15">
      <c r="B65" s="302" t="s">
        <v>427</v>
      </c>
      <c r="C65" s="302"/>
      <c r="D65" s="302"/>
      <c r="E65" s="302"/>
      <c r="F65" s="302"/>
      <c r="G65" s="302"/>
      <c r="H65" s="302"/>
      <c r="I65" s="302"/>
      <c r="J65" s="302"/>
      <c r="K65" s="302"/>
      <c r="L65" s="302"/>
      <c r="M65" s="63"/>
      <c r="N65" s="308" t="s">
        <v>575</v>
      </c>
      <c r="O65" s="308"/>
      <c r="P65" s="308"/>
      <c r="Q65" s="5"/>
      <c r="R65" s="279" t="s">
        <v>431</v>
      </c>
      <c r="S65" s="279"/>
      <c r="T65" s="279"/>
      <c r="U65" s="279"/>
      <c r="V65" s="279"/>
      <c r="W65" s="279"/>
      <c r="X65" s="279"/>
      <c r="Y65" s="279"/>
      <c r="Z65" s="279"/>
      <c r="AA65" s="279"/>
      <c r="AB65" s="279"/>
      <c r="AC65" s="279"/>
      <c r="AD65" s="279"/>
      <c r="AE65" s="303"/>
      <c r="AF65" s="303"/>
      <c r="AH65" s="11"/>
      <c r="AI65" s="11"/>
      <c r="AJ65" s="11"/>
    </row>
    <row r="66" spans="2:36" ht="3" customHeight="1" x14ac:dyDescent="0.15">
      <c r="B66" s="5"/>
      <c r="C66" s="5"/>
      <c r="D66" s="5"/>
      <c r="F66" s="5"/>
      <c r="G66" s="5"/>
      <c r="H66" s="5"/>
      <c r="I66" s="5"/>
      <c r="J66" s="5"/>
      <c r="K66" s="5"/>
      <c r="L66" s="5"/>
      <c r="M66" s="5"/>
      <c r="N66" s="63"/>
      <c r="O66" s="63"/>
      <c r="P66" s="63"/>
      <c r="Q66" s="63"/>
      <c r="R66" s="5"/>
      <c r="S66" s="5"/>
      <c r="T66" s="5"/>
      <c r="U66" s="5"/>
      <c r="V66" s="5"/>
      <c r="W66" s="5"/>
      <c r="X66" s="5"/>
      <c r="Y66" s="5"/>
      <c r="Z66" s="5"/>
      <c r="AA66" s="5"/>
      <c r="AB66" s="5"/>
      <c r="AC66" s="5"/>
      <c r="AD66" s="5"/>
      <c r="AE66" s="5"/>
      <c r="AF66" s="5"/>
      <c r="AG66" s="5"/>
      <c r="AH66" s="5"/>
      <c r="AI66" s="5"/>
      <c r="AJ66" s="5"/>
    </row>
    <row r="67" spans="2:36" ht="15.75" customHeight="1" x14ac:dyDescent="0.15">
      <c r="B67" s="290" t="s">
        <v>428</v>
      </c>
      <c r="C67" s="291"/>
      <c r="D67" s="291"/>
      <c r="E67" s="291"/>
      <c r="F67" s="291"/>
      <c r="G67" s="291"/>
      <c r="H67" s="291"/>
      <c r="I67" s="291"/>
      <c r="J67" s="291"/>
      <c r="K67" s="291"/>
      <c r="L67" s="5"/>
      <c r="M67" s="5"/>
      <c r="N67" s="316" t="s">
        <v>696</v>
      </c>
      <c r="O67" s="317"/>
      <c r="P67" s="317"/>
      <c r="Q67" s="317"/>
      <c r="R67" s="317"/>
      <c r="S67" s="317"/>
      <c r="T67" s="317"/>
      <c r="U67" s="317"/>
      <c r="V67" s="317"/>
      <c r="W67" s="317"/>
      <c r="X67" s="317"/>
      <c r="Y67" s="317"/>
      <c r="Z67" s="317"/>
      <c r="AA67" s="317"/>
      <c r="AB67" s="317"/>
      <c r="AC67" s="317"/>
      <c r="AD67" s="317"/>
      <c r="AE67" s="317"/>
      <c r="AF67" s="317"/>
      <c r="AG67" s="317"/>
      <c r="AH67" s="317"/>
      <c r="AI67" s="317"/>
      <c r="AJ67" s="318"/>
    </row>
    <row r="68" spans="2:36" ht="3" customHeight="1" x14ac:dyDescent="0.15">
      <c r="B68" s="291"/>
      <c r="C68" s="291"/>
      <c r="D68" s="291"/>
      <c r="E68" s="291"/>
      <c r="F68" s="291"/>
      <c r="G68" s="291"/>
      <c r="H68" s="291"/>
      <c r="I68" s="291"/>
      <c r="J68" s="291"/>
      <c r="K68" s="291"/>
      <c r="L68" s="5"/>
      <c r="M68" s="5"/>
      <c r="N68" s="327"/>
      <c r="O68" s="328"/>
      <c r="P68" s="328"/>
      <c r="Q68" s="328"/>
      <c r="R68" s="328"/>
      <c r="S68" s="328"/>
      <c r="T68" s="328"/>
      <c r="U68" s="328"/>
      <c r="V68" s="328"/>
      <c r="W68" s="328"/>
      <c r="X68" s="328"/>
      <c r="Y68" s="328"/>
      <c r="Z68" s="328"/>
      <c r="AA68" s="328"/>
      <c r="AB68" s="328"/>
      <c r="AC68" s="328"/>
      <c r="AD68" s="328"/>
      <c r="AE68" s="328"/>
      <c r="AF68" s="328"/>
      <c r="AG68" s="328"/>
      <c r="AH68" s="328"/>
      <c r="AI68" s="328"/>
      <c r="AJ68" s="329"/>
    </row>
    <row r="69" spans="2:36" ht="15.75" customHeight="1" x14ac:dyDescent="0.15">
      <c r="B69" s="291"/>
      <c r="C69" s="291"/>
      <c r="D69" s="291"/>
      <c r="E69" s="291"/>
      <c r="F69" s="291"/>
      <c r="G69" s="291"/>
      <c r="H69" s="291"/>
      <c r="I69" s="291"/>
      <c r="J69" s="291"/>
      <c r="K69" s="291"/>
      <c r="L69" s="5"/>
      <c r="M69" s="5"/>
      <c r="N69" s="327"/>
      <c r="O69" s="328"/>
      <c r="P69" s="328"/>
      <c r="Q69" s="328"/>
      <c r="R69" s="328"/>
      <c r="S69" s="328"/>
      <c r="T69" s="328"/>
      <c r="U69" s="328"/>
      <c r="V69" s="328"/>
      <c r="W69" s="328"/>
      <c r="X69" s="328"/>
      <c r="Y69" s="328"/>
      <c r="Z69" s="328"/>
      <c r="AA69" s="328"/>
      <c r="AB69" s="328"/>
      <c r="AC69" s="328"/>
      <c r="AD69" s="328"/>
      <c r="AE69" s="328"/>
      <c r="AF69" s="328"/>
      <c r="AG69" s="328"/>
      <c r="AH69" s="328"/>
      <c r="AI69" s="328"/>
      <c r="AJ69" s="329"/>
    </row>
    <row r="70" spans="2:36" ht="3" customHeight="1" x14ac:dyDescent="0.15">
      <c r="B70" s="291"/>
      <c r="C70" s="291"/>
      <c r="D70" s="291"/>
      <c r="E70" s="291"/>
      <c r="F70" s="291"/>
      <c r="G70" s="291"/>
      <c r="H70" s="291"/>
      <c r="I70" s="291"/>
      <c r="J70" s="291"/>
      <c r="K70" s="291"/>
      <c r="L70" s="5"/>
      <c r="M70" s="5"/>
      <c r="N70" s="327"/>
      <c r="O70" s="328"/>
      <c r="P70" s="328"/>
      <c r="Q70" s="328"/>
      <c r="R70" s="328"/>
      <c r="S70" s="328"/>
      <c r="T70" s="328"/>
      <c r="U70" s="328"/>
      <c r="V70" s="328"/>
      <c r="W70" s="328"/>
      <c r="X70" s="328"/>
      <c r="Y70" s="328"/>
      <c r="Z70" s="328"/>
      <c r="AA70" s="328"/>
      <c r="AB70" s="328"/>
      <c r="AC70" s="328"/>
      <c r="AD70" s="328"/>
      <c r="AE70" s="328"/>
      <c r="AF70" s="328"/>
      <c r="AG70" s="328"/>
      <c r="AH70" s="328"/>
      <c r="AI70" s="328"/>
      <c r="AJ70" s="329"/>
    </row>
    <row r="71" spans="2:36" ht="15.75" customHeight="1" x14ac:dyDescent="0.15">
      <c r="B71" s="291"/>
      <c r="C71" s="291"/>
      <c r="D71" s="291"/>
      <c r="E71" s="291"/>
      <c r="F71" s="291"/>
      <c r="G71" s="291"/>
      <c r="H71" s="291"/>
      <c r="I71" s="291"/>
      <c r="J71" s="291"/>
      <c r="K71" s="291"/>
      <c r="L71" s="5"/>
      <c r="M71" s="5"/>
      <c r="N71" s="327"/>
      <c r="O71" s="328"/>
      <c r="P71" s="328"/>
      <c r="Q71" s="328"/>
      <c r="R71" s="328"/>
      <c r="S71" s="328"/>
      <c r="T71" s="328"/>
      <c r="U71" s="328"/>
      <c r="V71" s="328"/>
      <c r="W71" s="328"/>
      <c r="X71" s="328"/>
      <c r="Y71" s="328"/>
      <c r="Z71" s="328"/>
      <c r="AA71" s="328"/>
      <c r="AB71" s="328"/>
      <c r="AC71" s="328"/>
      <c r="AD71" s="328"/>
      <c r="AE71" s="328"/>
      <c r="AF71" s="328"/>
      <c r="AG71" s="328"/>
      <c r="AH71" s="328"/>
      <c r="AI71" s="328"/>
      <c r="AJ71" s="329"/>
    </row>
    <row r="72" spans="2:36" ht="3" customHeight="1" x14ac:dyDescent="0.15">
      <c r="B72" s="12"/>
      <c r="C72" s="12"/>
      <c r="D72" s="12"/>
      <c r="E72" s="12"/>
      <c r="F72" s="12"/>
      <c r="G72" s="12"/>
      <c r="H72" s="12"/>
      <c r="I72" s="12"/>
      <c r="J72" s="12"/>
      <c r="K72" s="12"/>
      <c r="L72" s="5"/>
      <c r="M72" s="5"/>
      <c r="N72" s="327"/>
      <c r="O72" s="328"/>
      <c r="P72" s="328"/>
      <c r="Q72" s="328"/>
      <c r="R72" s="328"/>
      <c r="S72" s="328"/>
      <c r="T72" s="328"/>
      <c r="U72" s="328"/>
      <c r="V72" s="328"/>
      <c r="W72" s="328"/>
      <c r="X72" s="328"/>
      <c r="Y72" s="328"/>
      <c r="Z72" s="328"/>
      <c r="AA72" s="328"/>
      <c r="AB72" s="328"/>
      <c r="AC72" s="328"/>
      <c r="AD72" s="328"/>
      <c r="AE72" s="328"/>
      <c r="AF72" s="328"/>
      <c r="AG72" s="328"/>
      <c r="AH72" s="328"/>
      <c r="AI72" s="328"/>
      <c r="AJ72" s="329"/>
    </row>
    <row r="73" spans="2:36" ht="15.75" customHeight="1" x14ac:dyDescent="0.15">
      <c r="B73" s="12"/>
      <c r="C73" s="12"/>
      <c r="D73" s="12"/>
      <c r="E73" s="12"/>
      <c r="F73" s="12"/>
      <c r="G73" s="12"/>
      <c r="H73" s="12"/>
      <c r="I73" s="12"/>
      <c r="J73" s="12"/>
      <c r="K73" s="12"/>
      <c r="L73" s="5"/>
      <c r="M73" s="5"/>
      <c r="N73" s="319"/>
      <c r="O73" s="320"/>
      <c r="P73" s="320"/>
      <c r="Q73" s="320"/>
      <c r="R73" s="320"/>
      <c r="S73" s="320"/>
      <c r="T73" s="320"/>
      <c r="U73" s="320"/>
      <c r="V73" s="320"/>
      <c r="W73" s="320"/>
      <c r="X73" s="320"/>
      <c r="Y73" s="320"/>
      <c r="Z73" s="320"/>
      <c r="AA73" s="320"/>
      <c r="AB73" s="320"/>
      <c r="AC73" s="320"/>
      <c r="AD73" s="320"/>
      <c r="AE73" s="320"/>
      <c r="AF73" s="320"/>
      <c r="AG73" s="320"/>
      <c r="AH73" s="320"/>
      <c r="AI73" s="320"/>
      <c r="AJ73" s="321"/>
    </row>
    <row r="74" spans="2:36" ht="3" customHeight="1" x14ac:dyDescent="0.15">
      <c r="B74" s="5"/>
      <c r="C74" s="5"/>
      <c r="D74" s="5"/>
      <c r="F74" s="5"/>
      <c r="G74" s="5"/>
      <c r="H74" s="5"/>
      <c r="I74" s="5"/>
      <c r="J74" s="5"/>
      <c r="K74" s="5"/>
      <c r="L74" s="5"/>
      <c r="M74" s="5"/>
      <c r="N74" s="63"/>
      <c r="O74" s="5"/>
      <c r="P74" s="5"/>
      <c r="Q74" s="5"/>
      <c r="R74" s="5"/>
      <c r="S74" s="5"/>
      <c r="T74" s="5"/>
      <c r="U74" s="5"/>
      <c r="V74" s="5"/>
      <c r="W74" s="5"/>
      <c r="X74" s="5"/>
      <c r="Y74" s="5"/>
      <c r="Z74" s="5"/>
      <c r="AA74" s="63"/>
      <c r="AB74" s="63"/>
      <c r="AC74" s="63"/>
      <c r="AD74" s="63"/>
      <c r="AE74" s="63"/>
      <c r="AF74" s="5"/>
      <c r="AG74" s="5"/>
      <c r="AH74" s="5"/>
      <c r="AI74" s="5"/>
      <c r="AJ74" s="5"/>
    </row>
    <row r="75" spans="2:36" ht="3" customHeight="1" x14ac:dyDescent="0.15"/>
    <row r="76" spans="2:36" ht="15.75" customHeight="1" x14ac:dyDescent="0.15">
      <c r="B76" s="284" t="str">
        <f>B8</f>
        <v>PROGRAMME RECHERCHES ROUTES DETEC</v>
      </c>
      <c r="C76" s="284"/>
      <c r="D76" s="284"/>
      <c r="E76" s="284"/>
      <c r="F76" s="284"/>
      <c r="G76" s="284"/>
      <c r="H76" s="284"/>
      <c r="I76" s="284"/>
      <c r="J76" s="284"/>
      <c r="K76" s="284"/>
      <c r="L76" s="284"/>
      <c r="M76" s="284"/>
      <c r="N76" s="284"/>
      <c r="O76" s="284"/>
      <c r="P76" s="284"/>
      <c r="Q76" s="284"/>
      <c r="R76" s="284"/>
      <c r="S76" s="284"/>
      <c r="T76" s="284"/>
      <c r="U76" s="284"/>
      <c r="V76" s="284"/>
      <c r="W76" s="284"/>
      <c r="X76" s="284"/>
      <c r="AA76" s="279" t="str">
        <f>Y10</f>
        <v>Version du</v>
      </c>
      <c r="AB76" s="279"/>
      <c r="AC76" s="279"/>
      <c r="AD76" s="279"/>
      <c r="AE76" s="279"/>
      <c r="AF76" s="330">
        <f>AF$10</f>
        <v>0</v>
      </c>
      <c r="AG76" s="330"/>
      <c r="AH76" s="330"/>
      <c r="AI76" s="330"/>
      <c r="AJ76" s="330"/>
    </row>
    <row r="77" spans="2:36" ht="3" customHeight="1" x14ac:dyDescent="0.15"/>
    <row r="78" spans="2:36" ht="15.75" customHeight="1" x14ac:dyDescent="0.15">
      <c r="B78" s="285" t="s">
        <v>402</v>
      </c>
      <c r="C78" s="285"/>
      <c r="D78" s="285"/>
      <c r="E78" s="285"/>
      <c r="F78" s="285"/>
      <c r="G78" s="285"/>
      <c r="H78" s="285"/>
      <c r="I78" s="285"/>
      <c r="J78" s="285"/>
      <c r="K78" s="285"/>
      <c r="L78" s="285"/>
      <c r="M78" s="285"/>
      <c r="N78" s="285"/>
      <c r="O78" s="285"/>
      <c r="P78" s="285"/>
      <c r="Q78" s="285"/>
      <c r="R78" s="285"/>
      <c r="S78" s="285"/>
      <c r="T78" s="285"/>
      <c r="U78" s="285"/>
      <c r="V78" s="285"/>
      <c r="W78" s="285"/>
      <c r="X78" s="285"/>
      <c r="Y78" s="285"/>
      <c r="Z78" s="285"/>
      <c r="AA78" s="285"/>
      <c r="AB78" s="285"/>
      <c r="AC78" s="285"/>
      <c r="AD78" s="285"/>
      <c r="AE78" s="285"/>
      <c r="AF78" s="285"/>
      <c r="AG78" s="285"/>
      <c r="AH78" s="285"/>
      <c r="AI78" s="285"/>
      <c r="AJ78" s="285"/>
    </row>
    <row r="79" spans="2:36" ht="3" customHeight="1" x14ac:dyDescent="0.15">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row>
    <row r="80" spans="2:36" ht="15.75" customHeight="1" x14ac:dyDescent="0.15">
      <c r="B80" s="271" t="s">
        <v>432</v>
      </c>
      <c r="C80" s="326"/>
      <c r="D80" s="326"/>
      <c r="E80" s="326"/>
      <c r="F80" s="326"/>
      <c r="G80" s="326"/>
      <c r="H80" s="326"/>
      <c r="I80" s="326"/>
      <c r="J80" s="326"/>
      <c r="K80" s="326"/>
      <c r="L80" s="326"/>
      <c r="M80" s="326"/>
      <c r="N80" s="326"/>
      <c r="O80" s="326"/>
      <c r="P80" s="326"/>
      <c r="Q80" s="326"/>
      <c r="R80" s="326"/>
      <c r="S80" s="326"/>
      <c r="T80" s="326"/>
      <c r="U80" s="326"/>
      <c r="V80" s="326"/>
      <c r="W80" s="326"/>
      <c r="X80" s="326"/>
      <c r="Y80" s="326"/>
      <c r="Z80" s="326"/>
      <c r="AA80" s="326"/>
      <c r="AB80" s="326"/>
      <c r="AC80" s="326"/>
      <c r="AD80" s="326"/>
      <c r="AE80" s="326"/>
      <c r="AF80" s="326"/>
      <c r="AG80" s="326"/>
      <c r="AH80" s="326"/>
      <c r="AI80" s="326"/>
      <c r="AJ80" s="272"/>
    </row>
    <row r="81" spans="2:36" ht="3" customHeight="1" x14ac:dyDescent="0.15">
      <c r="B81" s="5"/>
      <c r="C81" s="5"/>
      <c r="D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row>
    <row r="82" spans="2:36" ht="15.75" customHeight="1" x14ac:dyDescent="0.15">
      <c r="B82" s="293"/>
      <c r="C82" s="294"/>
      <c r="D82" s="294"/>
      <c r="E82" s="294"/>
      <c r="F82" s="294"/>
      <c r="G82" s="294"/>
      <c r="H82" s="294"/>
      <c r="I82" s="294"/>
      <c r="J82" s="294"/>
      <c r="K82" s="294"/>
      <c r="L82" s="294"/>
      <c r="M82" s="294"/>
      <c r="N82" s="294"/>
      <c r="O82" s="294"/>
      <c r="P82" s="294"/>
      <c r="Q82" s="294"/>
      <c r="R82" s="294"/>
      <c r="S82" s="294"/>
      <c r="T82" s="294"/>
      <c r="U82" s="294"/>
      <c r="V82" s="294"/>
      <c r="W82" s="294"/>
      <c r="X82" s="294"/>
      <c r="Y82" s="294"/>
      <c r="Z82" s="294"/>
      <c r="AA82" s="294"/>
      <c r="AB82" s="294"/>
      <c r="AC82" s="294"/>
      <c r="AD82" s="294"/>
      <c r="AE82" s="294"/>
      <c r="AF82" s="294"/>
      <c r="AG82" s="294"/>
      <c r="AH82" s="294"/>
      <c r="AI82" s="294"/>
      <c r="AJ82" s="295"/>
    </row>
    <row r="83" spans="2:36" ht="3" customHeight="1" x14ac:dyDescent="0.15">
      <c r="B83" s="296"/>
      <c r="C83" s="297"/>
      <c r="D83" s="297"/>
      <c r="E83" s="297"/>
      <c r="F83" s="297"/>
      <c r="G83" s="297"/>
      <c r="H83" s="297"/>
      <c r="I83" s="297"/>
      <c r="J83" s="297"/>
      <c r="K83" s="297"/>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8"/>
    </row>
    <row r="84" spans="2:36" ht="15.75" customHeight="1" x14ac:dyDescent="0.15">
      <c r="B84" s="296"/>
      <c r="C84" s="297"/>
      <c r="D84" s="297"/>
      <c r="E84" s="297"/>
      <c r="F84" s="297"/>
      <c r="G84" s="297"/>
      <c r="H84" s="297"/>
      <c r="I84" s="297"/>
      <c r="J84" s="297"/>
      <c r="K84" s="297"/>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8"/>
    </row>
    <row r="85" spans="2:36" ht="3" customHeight="1" x14ac:dyDescent="0.15">
      <c r="B85" s="296"/>
      <c r="C85" s="297"/>
      <c r="D85" s="297"/>
      <c r="E85" s="297"/>
      <c r="F85" s="297"/>
      <c r="G85" s="297"/>
      <c r="H85" s="297"/>
      <c r="I85" s="297"/>
      <c r="J85" s="297"/>
      <c r="K85" s="297"/>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8"/>
    </row>
    <row r="86" spans="2:36" ht="15.75" customHeight="1" x14ac:dyDescent="0.15">
      <c r="B86" s="296"/>
      <c r="C86" s="297"/>
      <c r="D86" s="297"/>
      <c r="E86" s="297"/>
      <c r="F86" s="297"/>
      <c r="G86" s="297"/>
      <c r="H86" s="297"/>
      <c r="I86" s="297"/>
      <c r="J86" s="297"/>
      <c r="K86" s="297"/>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8"/>
    </row>
    <row r="87" spans="2:36" ht="3" customHeight="1" x14ac:dyDescent="0.15">
      <c r="B87" s="296"/>
      <c r="C87" s="297"/>
      <c r="D87" s="297"/>
      <c r="E87" s="297"/>
      <c r="F87" s="297"/>
      <c r="G87" s="297"/>
      <c r="H87" s="297"/>
      <c r="I87" s="297"/>
      <c r="J87" s="297"/>
      <c r="K87" s="297"/>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8"/>
    </row>
    <row r="88" spans="2:36" ht="15.75" customHeight="1" x14ac:dyDescent="0.15">
      <c r="B88" s="296"/>
      <c r="C88" s="297"/>
      <c r="D88" s="297"/>
      <c r="E88" s="297"/>
      <c r="F88" s="297"/>
      <c r="G88" s="297"/>
      <c r="H88" s="297"/>
      <c r="I88" s="297"/>
      <c r="J88" s="297"/>
      <c r="K88" s="297"/>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8"/>
    </row>
    <row r="89" spans="2:36" ht="3" customHeight="1" x14ac:dyDescent="0.15">
      <c r="B89" s="296"/>
      <c r="C89" s="297"/>
      <c r="D89" s="297"/>
      <c r="E89" s="297"/>
      <c r="F89" s="297"/>
      <c r="G89" s="297"/>
      <c r="H89" s="297"/>
      <c r="I89" s="297"/>
      <c r="J89" s="297"/>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8"/>
    </row>
    <row r="90" spans="2:36" ht="15.75" customHeight="1" x14ac:dyDescent="0.15">
      <c r="B90" s="296"/>
      <c r="C90" s="297"/>
      <c r="D90" s="297"/>
      <c r="E90" s="297"/>
      <c r="F90" s="297"/>
      <c r="G90" s="297"/>
      <c r="H90" s="297"/>
      <c r="I90" s="297"/>
      <c r="J90" s="297"/>
      <c r="K90" s="297"/>
      <c r="L90" s="297"/>
      <c r="M90" s="297"/>
      <c r="N90" s="297"/>
      <c r="O90" s="297"/>
      <c r="P90" s="297"/>
      <c r="Q90" s="297"/>
      <c r="R90" s="297"/>
      <c r="S90" s="297"/>
      <c r="T90" s="297"/>
      <c r="U90" s="297"/>
      <c r="V90" s="297"/>
      <c r="W90" s="297"/>
      <c r="X90" s="297"/>
      <c r="Y90" s="297"/>
      <c r="Z90" s="297"/>
      <c r="AA90" s="297"/>
      <c r="AB90" s="297"/>
      <c r="AC90" s="297"/>
      <c r="AD90" s="297"/>
      <c r="AE90" s="297"/>
      <c r="AF90" s="297"/>
      <c r="AG90" s="297"/>
      <c r="AH90" s="297"/>
      <c r="AI90" s="297"/>
      <c r="AJ90" s="298"/>
    </row>
    <row r="91" spans="2:36" ht="3" customHeight="1" x14ac:dyDescent="0.15">
      <c r="B91" s="296"/>
      <c r="C91" s="297"/>
      <c r="D91" s="297"/>
      <c r="E91" s="297"/>
      <c r="F91" s="297"/>
      <c r="G91" s="297"/>
      <c r="H91" s="297"/>
      <c r="I91" s="297"/>
      <c r="J91" s="297"/>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c r="AH91" s="297"/>
      <c r="AI91" s="297"/>
      <c r="AJ91" s="298"/>
    </row>
    <row r="92" spans="2:36" ht="15.75" customHeight="1" x14ac:dyDescent="0.15">
      <c r="B92" s="296"/>
      <c r="C92" s="297"/>
      <c r="D92" s="297"/>
      <c r="E92" s="297"/>
      <c r="F92" s="297"/>
      <c r="G92" s="297"/>
      <c r="H92" s="297"/>
      <c r="I92" s="297"/>
      <c r="J92" s="297"/>
      <c r="K92" s="297"/>
      <c r="L92" s="297"/>
      <c r="M92" s="297"/>
      <c r="N92" s="297"/>
      <c r="O92" s="297"/>
      <c r="P92" s="297"/>
      <c r="Q92" s="297"/>
      <c r="R92" s="297"/>
      <c r="S92" s="297"/>
      <c r="T92" s="297"/>
      <c r="U92" s="297"/>
      <c r="V92" s="297"/>
      <c r="W92" s="297"/>
      <c r="X92" s="297"/>
      <c r="Y92" s="297"/>
      <c r="Z92" s="297"/>
      <c r="AA92" s="297"/>
      <c r="AB92" s="297"/>
      <c r="AC92" s="297"/>
      <c r="AD92" s="297"/>
      <c r="AE92" s="297"/>
      <c r="AF92" s="297"/>
      <c r="AG92" s="297"/>
      <c r="AH92" s="297"/>
      <c r="AI92" s="297"/>
      <c r="AJ92" s="298"/>
    </row>
    <row r="93" spans="2:36" ht="3" customHeight="1" x14ac:dyDescent="0.15">
      <c r="B93" s="296"/>
      <c r="C93" s="297"/>
      <c r="D93" s="297"/>
      <c r="E93" s="297"/>
      <c r="F93" s="297"/>
      <c r="G93" s="297"/>
      <c r="H93" s="297"/>
      <c r="I93" s="297"/>
      <c r="J93" s="297"/>
      <c r="K93" s="297"/>
      <c r="L93" s="297"/>
      <c r="M93" s="297"/>
      <c r="N93" s="297"/>
      <c r="O93" s="297"/>
      <c r="P93" s="297"/>
      <c r="Q93" s="297"/>
      <c r="R93" s="297"/>
      <c r="S93" s="297"/>
      <c r="T93" s="297"/>
      <c r="U93" s="297"/>
      <c r="V93" s="297"/>
      <c r="W93" s="297"/>
      <c r="X93" s="297"/>
      <c r="Y93" s="297"/>
      <c r="Z93" s="297"/>
      <c r="AA93" s="297"/>
      <c r="AB93" s="297"/>
      <c r="AC93" s="297"/>
      <c r="AD93" s="297"/>
      <c r="AE93" s="297"/>
      <c r="AF93" s="297"/>
      <c r="AG93" s="297"/>
      <c r="AH93" s="297"/>
      <c r="AI93" s="297"/>
      <c r="AJ93" s="298"/>
    </row>
    <row r="94" spans="2:36" ht="15.75" customHeight="1" x14ac:dyDescent="0.15">
      <c r="B94" s="296"/>
      <c r="C94" s="297"/>
      <c r="D94" s="297"/>
      <c r="E94" s="297"/>
      <c r="F94" s="297"/>
      <c r="G94" s="297"/>
      <c r="H94" s="297"/>
      <c r="I94" s="297"/>
      <c r="J94" s="297"/>
      <c r="K94" s="297"/>
      <c r="L94" s="297"/>
      <c r="M94" s="297"/>
      <c r="N94" s="297"/>
      <c r="O94" s="297"/>
      <c r="P94" s="297"/>
      <c r="Q94" s="297"/>
      <c r="R94" s="297"/>
      <c r="S94" s="297"/>
      <c r="T94" s="297"/>
      <c r="U94" s="297"/>
      <c r="V94" s="297"/>
      <c r="W94" s="297"/>
      <c r="X94" s="297"/>
      <c r="Y94" s="297"/>
      <c r="Z94" s="297"/>
      <c r="AA94" s="297"/>
      <c r="AB94" s="297"/>
      <c r="AC94" s="297"/>
      <c r="AD94" s="297"/>
      <c r="AE94" s="297"/>
      <c r="AF94" s="297"/>
      <c r="AG94" s="297"/>
      <c r="AH94" s="297"/>
      <c r="AI94" s="297"/>
      <c r="AJ94" s="298"/>
    </row>
    <row r="95" spans="2:36" ht="3" customHeight="1" x14ac:dyDescent="0.15">
      <c r="B95" s="296"/>
      <c r="C95" s="297"/>
      <c r="D95" s="297"/>
      <c r="E95" s="297"/>
      <c r="F95" s="297"/>
      <c r="G95" s="297"/>
      <c r="H95" s="297"/>
      <c r="I95" s="297"/>
      <c r="J95" s="297"/>
      <c r="K95" s="297"/>
      <c r="L95" s="297"/>
      <c r="M95" s="297"/>
      <c r="N95" s="297"/>
      <c r="O95" s="297"/>
      <c r="P95" s="297"/>
      <c r="Q95" s="297"/>
      <c r="R95" s="297"/>
      <c r="S95" s="297"/>
      <c r="T95" s="297"/>
      <c r="U95" s="297"/>
      <c r="V95" s="297"/>
      <c r="W95" s="297"/>
      <c r="X95" s="297"/>
      <c r="Y95" s="297"/>
      <c r="Z95" s="297"/>
      <c r="AA95" s="297"/>
      <c r="AB95" s="297"/>
      <c r="AC95" s="297"/>
      <c r="AD95" s="297"/>
      <c r="AE95" s="297"/>
      <c r="AF95" s="297"/>
      <c r="AG95" s="297"/>
      <c r="AH95" s="297"/>
      <c r="AI95" s="297"/>
      <c r="AJ95" s="298"/>
    </row>
    <row r="96" spans="2:36" ht="15.75" customHeight="1" x14ac:dyDescent="0.15">
      <c r="B96" s="296"/>
      <c r="C96" s="297"/>
      <c r="D96" s="297"/>
      <c r="E96" s="297"/>
      <c r="F96" s="297"/>
      <c r="G96" s="297"/>
      <c r="H96" s="297"/>
      <c r="I96" s="297"/>
      <c r="J96" s="297"/>
      <c r="K96" s="297"/>
      <c r="L96" s="297"/>
      <c r="M96" s="297"/>
      <c r="N96" s="297"/>
      <c r="O96" s="297"/>
      <c r="P96" s="297"/>
      <c r="Q96" s="297"/>
      <c r="R96" s="297"/>
      <c r="S96" s="297"/>
      <c r="T96" s="297"/>
      <c r="U96" s="297"/>
      <c r="V96" s="297"/>
      <c r="W96" s="297"/>
      <c r="X96" s="297"/>
      <c r="Y96" s="297"/>
      <c r="Z96" s="297"/>
      <c r="AA96" s="297"/>
      <c r="AB96" s="297"/>
      <c r="AC96" s="297"/>
      <c r="AD96" s="297"/>
      <c r="AE96" s="297"/>
      <c r="AF96" s="297"/>
      <c r="AG96" s="297"/>
      <c r="AH96" s="297"/>
      <c r="AI96" s="297"/>
      <c r="AJ96" s="298"/>
    </row>
    <row r="97" spans="2:36" ht="3" customHeight="1" x14ac:dyDescent="0.15">
      <c r="B97" s="296"/>
      <c r="C97" s="297"/>
      <c r="D97" s="297"/>
      <c r="E97" s="297"/>
      <c r="F97" s="297"/>
      <c r="G97" s="297"/>
      <c r="H97" s="297"/>
      <c r="I97" s="297"/>
      <c r="J97" s="297"/>
      <c r="K97" s="297"/>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7"/>
      <c r="AJ97" s="298"/>
    </row>
    <row r="98" spans="2:36" ht="15.75" customHeight="1" x14ac:dyDescent="0.15">
      <c r="B98" s="296"/>
      <c r="C98" s="297"/>
      <c r="D98" s="297"/>
      <c r="E98" s="297"/>
      <c r="F98" s="297"/>
      <c r="G98" s="297"/>
      <c r="H98" s="297"/>
      <c r="I98" s="297"/>
      <c r="J98" s="297"/>
      <c r="K98" s="297"/>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8"/>
    </row>
    <row r="99" spans="2:36" ht="3" customHeight="1" x14ac:dyDescent="0.15">
      <c r="B99" s="296"/>
      <c r="C99" s="297"/>
      <c r="D99" s="297"/>
      <c r="E99" s="297"/>
      <c r="F99" s="297"/>
      <c r="G99" s="297"/>
      <c r="H99" s="297"/>
      <c r="I99" s="297"/>
      <c r="J99" s="297"/>
      <c r="K99" s="297"/>
      <c r="L99" s="297"/>
      <c r="M99" s="297"/>
      <c r="N99" s="297"/>
      <c r="O99" s="297"/>
      <c r="P99" s="297"/>
      <c r="Q99" s="297"/>
      <c r="R99" s="297"/>
      <c r="S99" s="297"/>
      <c r="T99" s="297"/>
      <c r="U99" s="297"/>
      <c r="V99" s="297"/>
      <c r="W99" s="297"/>
      <c r="X99" s="297"/>
      <c r="Y99" s="297"/>
      <c r="Z99" s="297"/>
      <c r="AA99" s="297"/>
      <c r="AB99" s="297"/>
      <c r="AC99" s="297"/>
      <c r="AD99" s="297"/>
      <c r="AE99" s="297"/>
      <c r="AF99" s="297"/>
      <c r="AG99" s="297"/>
      <c r="AH99" s="297"/>
      <c r="AI99" s="297"/>
      <c r="AJ99" s="298"/>
    </row>
    <row r="100" spans="2:36" ht="15.75" customHeight="1" x14ac:dyDescent="0.15">
      <c r="B100" s="299"/>
      <c r="C100" s="300"/>
      <c r="D100" s="300"/>
      <c r="E100" s="300"/>
      <c r="F100" s="300"/>
      <c r="G100" s="300"/>
      <c r="H100" s="300"/>
      <c r="I100" s="300"/>
      <c r="J100" s="300"/>
      <c r="K100" s="300"/>
      <c r="L100" s="300"/>
      <c r="M100" s="300"/>
      <c r="N100" s="300"/>
      <c r="O100" s="300"/>
      <c r="P100" s="300"/>
      <c r="Q100" s="300"/>
      <c r="R100" s="300"/>
      <c r="S100" s="300"/>
      <c r="T100" s="300"/>
      <c r="U100" s="300"/>
      <c r="V100" s="300"/>
      <c r="W100" s="300"/>
      <c r="X100" s="300"/>
      <c r="Y100" s="300"/>
      <c r="Z100" s="300"/>
      <c r="AA100" s="300"/>
      <c r="AB100" s="300"/>
      <c r="AC100" s="300"/>
      <c r="AD100" s="300"/>
      <c r="AE100" s="300"/>
      <c r="AF100" s="300"/>
      <c r="AG100" s="300"/>
      <c r="AH100" s="300"/>
      <c r="AI100" s="300"/>
      <c r="AJ100" s="301"/>
    </row>
    <row r="101" spans="2:36" ht="3" customHeight="1" x14ac:dyDescent="0.15">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row>
    <row r="102" spans="2:36" ht="15.75" customHeight="1" x14ac:dyDescent="0.15">
      <c r="B102" s="331" t="str">
        <f>"Signes = "&amp; LEN(B82)</f>
        <v>Signes = 0</v>
      </c>
      <c r="C102" s="332"/>
      <c r="D102" s="332"/>
      <c r="E102" s="332"/>
      <c r="F102" s="332"/>
      <c r="G102" s="333"/>
      <c r="H102" s="323" t="s">
        <v>433</v>
      </c>
      <c r="I102" s="324"/>
      <c r="J102" s="324"/>
      <c r="K102" s="324"/>
      <c r="L102" s="324"/>
      <c r="M102" s="324"/>
      <c r="N102" s="324"/>
      <c r="O102" s="324"/>
      <c r="P102" s="324"/>
      <c r="Q102" s="324"/>
      <c r="R102" s="324"/>
      <c r="S102" s="324"/>
      <c r="T102" s="324"/>
      <c r="U102" s="324"/>
      <c r="V102" s="324"/>
      <c r="W102" s="325"/>
      <c r="X102" s="15"/>
    </row>
    <row r="103" spans="2:36" ht="3" customHeight="1" x14ac:dyDescent="0.15">
      <c r="B103" s="5"/>
      <c r="C103" s="5"/>
      <c r="D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row>
    <row r="104" spans="2:36" ht="15.75" customHeight="1" x14ac:dyDescent="0.15">
      <c r="B104" s="271" t="s">
        <v>434</v>
      </c>
      <c r="C104" s="326"/>
      <c r="D104" s="326"/>
      <c r="E104" s="326"/>
      <c r="F104" s="326"/>
      <c r="G104" s="326"/>
      <c r="H104" s="326"/>
      <c r="I104" s="326"/>
      <c r="J104" s="326"/>
      <c r="K104" s="326"/>
      <c r="L104" s="326"/>
      <c r="M104" s="326"/>
      <c r="N104" s="326"/>
      <c r="O104" s="326"/>
      <c r="P104" s="326"/>
      <c r="Q104" s="326"/>
      <c r="R104" s="326"/>
      <c r="S104" s="326"/>
      <c r="T104" s="326"/>
      <c r="U104" s="326"/>
      <c r="V104" s="326"/>
      <c r="W104" s="326"/>
      <c r="X104" s="326"/>
      <c r="Y104" s="326"/>
      <c r="Z104" s="326"/>
      <c r="AA104" s="326"/>
      <c r="AB104" s="326"/>
      <c r="AC104" s="326"/>
      <c r="AD104" s="326"/>
      <c r="AE104" s="326"/>
      <c r="AF104" s="326"/>
      <c r="AG104" s="326"/>
      <c r="AH104" s="326"/>
      <c r="AI104" s="326"/>
      <c r="AJ104" s="272"/>
    </row>
    <row r="105" spans="2:36" ht="3" customHeight="1" x14ac:dyDescent="0.15">
      <c r="B105" s="5"/>
      <c r="C105" s="5"/>
      <c r="D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row>
    <row r="106" spans="2:36" ht="18" customHeight="1" x14ac:dyDescent="0.15">
      <c r="B106" s="293"/>
      <c r="C106" s="294"/>
      <c r="D106" s="294"/>
      <c r="E106" s="294"/>
      <c r="F106" s="294"/>
      <c r="G106" s="294"/>
      <c r="H106" s="294"/>
      <c r="I106" s="294"/>
      <c r="J106" s="294"/>
      <c r="K106" s="294"/>
      <c r="L106" s="294"/>
      <c r="M106" s="294"/>
      <c r="N106" s="294"/>
      <c r="O106" s="294"/>
      <c r="P106" s="294"/>
      <c r="Q106" s="294"/>
      <c r="R106" s="294"/>
      <c r="S106" s="294"/>
      <c r="T106" s="294"/>
      <c r="U106" s="294"/>
      <c r="V106" s="294"/>
      <c r="W106" s="294"/>
      <c r="X106" s="294"/>
      <c r="Y106" s="294"/>
      <c r="Z106" s="294"/>
      <c r="AA106" s="294"/>
      <c r="AB106" s="294"/>
      <c r="AC106" s="294"/>
      <c r="AD106" s="294"/>
      <c r="AE106" s="294"/>
      <c r="AF106" s="294"/>
      <c r="AG106" s="294"/>
      <c r="AH106" s="294"/>
      <c r="AI106" s="294"/>
      <c r="AJ106" s="295"/>
    </row>
    <row r="107" spans="2:36" ht="3" customHeight="1" x14ac:dyDescent="0.15">
      <c r="B107" s="296"/>
      <c r="C107" s="297"/>
      <c r="D107" s="297"/>
      <c r="E107" s="297"/>
      <c r="F107" s="297"/>
      <c r="G107" s="297"/>
      <c r="H107" s="297"/>
      <c r="I107" s="297"/>
      <c r="J107" s="297"/>
      <c r="K107" s="297"/>
      <c r="L107" s="297"/>
      <c r="M107" s="297"/>
      <c r="N107" s="297"/>
      <c r="O107" s="297"/>
      <c r="P107" s="297"/>
      <c r="Q107" s="297"/>
      <c r="R107" s="297"/>
      <c r="S107" s="297"/>
      <c r="T107" s="297"/>
      <c r="U107" s="297"/>
      <c r="V107" s="297"/>
      <c r="W107" s="297"/>
      <c r="X107" s="297"/>
      <c r="Y107" s="297"/>
      <c r="Z107" s="297"/>
      <c r="AA107" s="297"/>
      <c r="AB107" s="297"/>
      <c r="AC107" s="297"/>
      <c r="AD107" s="297"/>
      <c r="AE107" s="297"/>
      <c r="AF107" s="297"/>
      <c r="AG107" s="297"/>
      <c r="AH107" s="297"/>
      <c r="AI107" s="297"/>
      <c r="AJ107" s="298"/>
    </row>
    <row r="108" spans="2:36" ht="15.75" customHeight="1" x14ac:dyDescent="0.15">
      <c r="B108" s="296"/>
      <c r="C108" s="297"/>
      <c r="D108" s="297"/>
      <c r="E108" s="297"/>
      <c r="F108" s="297"/>
      <c r="G108" s="297"/>
      <c r="H108" s="297"/>
      <c r="I108" s="297"/>
      <c r="J108" s="297"/>
      <c r="K108" s="297"/>
      <c r="L108" s="297"/>
      <c r="M108" s="297"/>
      <c r="N108" s="297"/>
      <c r="O108" s="297"/>
      <c r="P108" s="297"/>
      <c r="Q108" s="297"/>
      <c r="R108" s="297"/>
      <c r="S108" s="297"/>
      <c r="T108" s="297"/>
      <c r="U108" s="297"/>
      <c r="V108" s="297"/>
      <c r="W108" s="297"/>
      <c r="X108" s="297"/>
      <c r="Y108" s="297"/>
      <c r="Z108" s="297"/>
      <c r="AA108" s="297"/>
      <c r="AB108" s="297"/>
      <c r="AC108" s="297"/>
      <c r="AD108" s="297"/>
      <c r="AE108" s="297"/>
      <c r="AF108" s="297"/>
      <c r="AG108" s="297"/>
      <c r="AH108" s="297"/>
      <c r="AI108" s="297"/>
      <c r="AJ108" s="298"/>
    </row>
    <row r="109" spans="2:36" ht="3" customHeight="1" x14ac:dyDescent="0.15">
      <c r="B109" s="296"/>
      <c r="C109" s="297"/>
      <c r="D109" s="297"/>
      <c r="E109" s="297"/>
      <c r="F109" s="297"/>
      <c r="G109" s="297"/>
      <c r="H109" s="297"/>
      <c r="I109" s="297"/>
      <c r="J109" s="297"/>
      <c r="K109" s="297"/>
      <c r="L109" s="297"/>
      <c r="M109" s="297"/>
      <c r="N109" s="297"/>
      <c r="O109" s="297"/>
      <c r="P109" s="297"/>
      <c r="Q109" s="297"/>
      <c r="R109" s="297"/>
      <c r="S109" s="297"/>
      <c r="T109" s="297"/>
      <c r="U109" s="297"/>
      <c r="V109" s="297"/>
      <c r="W109" s="297"/>
      <c r="X109" s="297"/>
      <c r="Y109" s="297"/>
      <c r="Z109" s="297"/>
      <c r="AA109" s="297"/>
      <c r="AB109" s="297"/>
      <c r="AC109" s="297"/>
      <c r="AD109" s="297"/>
      <c r="AE109" s="297"/>
      <c r="AF109" s="297"/>
      <c r="AG109" s="297"/>
      <c r="AH109" s="297"/>
      <c r="AI109" s="297"/>
      <c r="AJ109" s="298"/>
    </row>
    <row r="110" spans="2:36" ht="15.75" customHeight="1" x14ac:dyDescent="0.15">
      <c r="B110" s="296"/>
      <c r="C110" s="297"/>
      <c r="D110" s="297"/>
      <c r="E110" s="297"/>
      <c r="F110" s="297"/>
      <c r="G110" s="297"/>
      <c r="H110" s="297"/>
      <c r="I110" s="297"/>
      <c r="J110" s="297"/>
      <c r="K110" s="297"/>
      <c r="L110" s="297"/>
      <c r="M110" s="297"/>
      <c r="N110" s="297"/>
      <c r="O110" s="297"/>
      <c r="P110" s="297"/>
      <c r="Q110" s="297"/>
      <c r="R110" s="297"/>
      <c r="S110" s="297"/>
      <c r="T110" s="297"/>
      <c r="U110" s="297"/>
      <c r="V110" s="297"/>
      <c r="W110" s="297"/>
      <c r="X110" s="297"/>
      <c r="Y110" s="297"/>
      <c r="Z110" s="297"/>
      <c r="AA110" s="297"/>
      <c r="AB110" s="297"/>
      <c r="AC110" s="297"/>
      <c r="AD110" s="297"/>
      <c r="AE110" s="297"/>
      <c r="AF110" s="297"/>
      <c r="AG110" s="297"/>
      <c r="AH110" s="297"/>
      <c r="AI110" s="297"/>
      <c r="AJ110" s="298"/>
    </row>
    <row r="111" spans="2:36" ht="3" customHeight="1" x14ac:dyDescent="0.15">
      <c r="B111" s="296"/>
      <c r="C111" s="297"/>
      <c r="D111" s="297"/>
      <c r="E111" s="297"/>
      <c r="F111" s="297"/>
      <c r="G111" s="297"/>
      <c r="H111" s="297"/>
      <c r="I111" s="297"/>
      <c r="J111" s="297"/>
      <c r="K111" s="297"/>
      <c r="L111" s="297"/>
      <c r="M111" s="297"/>
      <c r="N111" s="297"/>
      <c r="O111" s="297"/>
      <c r="P111" s="297"/>
      <c r="Q111" s="297"/>
      <c r="R111" s="297"/>
      <c r="S111" s="297"/>
      <c r="T111" s="297"/>
      <c r="U111" s="297"/>
      <c r="V111" s="297"/>
      <c r="W111" s="297"/>
      <c r="X111" s="297"/>
      <c r="Y111" s="297"/>
      <c r="Z111" s="297"/>
      <c r="AA111" s="297"/>
      <c r="AB111" s="297"/>
      <c r="AC111" s="297"/>
      <c r="AD111" s="297"/>
      <c r="AE111" s="297"/>
      <c r="AF111" s="297"/>
      <c r="AG111" s="297"/>
      <c r="AH111" s="297"/>
      <c r="AI111" s="297"/>
      <c r="AJ111" s="298"/>
    </row>
    <row r="112" spans="2:36" ht="15.75" customHeight="1" x14ac:dyDescent="0.15">
      <c r="B112" s="296"/>
      <c r="C112" s="297"/>
      <c r="D112" s="297"/>
      <c r="E112" s="297"/>
      <c r="F112" s="297"/>
      <c r="G112" s="297"/>
      <c r="H112" s="297"/>
      <c r="I112" s="297"/>
      <c r="J112" s="297"/>
      <c r="K112" s="297"/>
      <c r="L112" s="297"/>
      <c r="M112" s="297"/>
      <c r="N112" s="297"/>
      <c r="O112" s="297"/>
      <c r="P112" s="297"/>
      <c r="Q112" s="297"/>
      <c r="R112" s="297"/>
      <c r="S112" s="297"/>
      <c r="T112" s="297"/>
      <c r="U112" s="297"/>
      <c r="V112" s="297"/>
      <c r="W112" s="297"/>
      <c r="X112" s="297"/>
      <c r="Y112" s="297"/>
      <c r="Z112" s="297"/>
      <c r="AA112" s="297"/>
      <c r="AB112" s="297"/>
      <c r="AC112" s="297"/>
      <c r="AD112" s="297"/>
      <c r="AE112" s="297"/>
      <c r="AF112" s="297"/>
      <c r="AG112" s="297"/>
      <c r="AH112" s="297"/>
      <c r="AI112" s="297"/>
      <c r="AJ112" s="298"/>
    </row>
    <row r="113" spans="2:36" ht="3" customHeight="1" x14ac:dyDescent="0.15">
      <c r="B113" s="296"/>
      <c r="C113" s="297"/>
      <c r="D113" s="297"/>
      <c r="E113" s="297"/>
      <c r="F113" s="297"/>
      <c r="G113" s="297"/>
      <c r="H113" s="297"/>
      <c r="I113" s="297"/>
      <c r="J113" s="297"/>
      <c r="K113" s="297"/>
      <c r="L113" s="297"/>
      <c r="M113" s="297"/>
      <c r="N113" s="297"/>
      <c r="O113" s="297"/>
      <c r="P113" s="297"/>
      <c r="Q113" s="297"/>
      <c r="R113" s="297"/>
      <c r="S113" s="297"/>
      <c r="T113" s="297"/>
      <c r="U113" s="297"/>
      <c r="V113" s="297"/>
      <c r="W113" s="297"/>
      <c r="X113" s="297"/>
      <c r="Y113" s="297"/>
      <c r="Z113" s="297"/>
      <c r="AA113" s="297"/>
      <c r="AB113" s="297"/>
      <c r="AC113" s="297"/>
      <c r="AD113" s="297"/>
      <c r="AE113" s="297"/>
      <c r="AF113" s="297"/>
      <c r="AG113" s="297"/>
      <c r="AH113" s="297"/>
      <c r="AI113" s="297"/>
      <c r="AJ113" s="298"/>
    </row>
    <row r="114" spans="2:36" ht="15.75" customHeight="1" x14ac:dyDescent="0.15">
      <c r="B114" s="299"/>
      <c r="C114" s="300"/>
      <c r="D114" s="300"/>
      <c r="E114" s="300"/>
      <c r="F114" s="300"/>
      <c r="G114" s="300"/>
      <c r="H114" s="300"/>
      <c r="I114" s="300"/>
      <c r="J114" s="300"/>
      <c r="K114" s="300"/>
      <c r="L114" s="300"/>
      <c r="M114" s="300"/>
      <c r="N114" s="300"/>
      <c r="O114" s="300"/>
      <c r="P114" s="300"/>
      <c r="Q114" s="300"/>
      <c r="R114" s="300"/>
      <c r="S114" s="300"/>
      <c r="T114" s="300"/>
      <c r="U114" s="300"/>
      <c r="V114" s="300"/>
      <c r="W114" s="300"/>
      <c r="X114" s="300"/>
      <c r="Y114" s="300"/>
      <c r="Z114" s="300"/>
      <c r="AA114" s="300"/>
      <c r="AB114" s="300"/>
      <c r="AC114" s="300"/>
      <c r="AD114" s="300"/>
      <c r="AE114" s="300"/>
      <c r="AF114" s="300"/>
      <c r="AG114" s="300"/>
      <c r="AH114" s="300"/>
      <c r="AI114" s="300"/>
      <c r="AJ114" s="301"/>
    </row>
    <row r="115" spans="2:36" ht="3" customHeight="1" x14ac:dyDescent="0.15">
      <c r="E115" s="4"/>
    </row>
    <row r="116" spans="2:36" ht="15.75" customHeight="1" x14ac:dyDescent="0.15">
      <c r="B116" s="331" t="str">
        <f>"Signes = "&amp; LEN(B106)</f>
        <v>Signes = 0</v>
      </c>
      <c r="C116" s="332"/>
      <c r="D116" s="332"/>
      <c r="E116" s="332"/>
      <c r="F116" s="332"/>
      <c r="G116" s="333"/>
      <c r="H116" s="323" t="s">
        <v>435</v>
      </c>
      <c r="I116" s="324"/>
      <c r="J116" s="324"/>
      <c r="K116" s="324"/>
      <c r="L116" s="324"/>
      <c r="M116" s="324"/>
      <c r="N116" s="324"/>
      <c r="O116" s="324"/>
      <c r="P116" s="324"/>
      <c r="Q116" s="324"/>
      <c r="R116" s="324"/>
      <c r="S116" s="324"/>
      <c r="T116" s="324"/>
      <c r="U116" s="324"/>
      <c r="V116" s="324"/>
      <c r="W116" s="325"/>
    </row>
    <row r="117" spans="2:36" ht="3" customHeight="1" x14ac:dyDescent="0.15">
      <c r="E117" s="4"/>
    </row>
    <row r="118" spans="2:36" ht="15.75" customHeight="1" x14ac:dyDescent="0.15">
      <c r="B118" s="271" t="s">
        <v>452</v>
      </c>
      <c r="C118" s="326"/>
      <c r="D118" s="326"/>
      <c r="E118" s="326"/>
      <c r="F118" s="326"/>
      <c r="G118" s="326"/>
      <c r="H118" s="326"/>
      <c r="I118" s="326"/>
      <c r="J118" s="326"/>
      <c r="K118" s="326"/>
      <c r="L118" s="326"/>
      <c r="M118" s="326"/>
      <c r="N118" s="326"/>
      <c r="O118" s="326"/>
      <c r="P118" s="326"/>
      <c r="Q118" s="326"/>
      <c r="R118" s="326"/>
      <c r="S118" s="326"/>
      <c r="T118" s="326"/>
      <c r="U118" s="326"/>
      <c r="V118" s="326"/>
      <c r="W118" s="326"/>
      <c r="X118" s="326"/>
      <c r="Y118" s="326"/>
      <c r="Z118" s="326"/>
      <c r="AA118" s="326"/>
      <c r="AB118" s="326"/>
      <c r="AC118" s="326"/>
      <c r="AD118" s="326"/>
      <c r="AE118" s="326"/>
      <c r="AF118" s="326"/>
      <c r="AG118" s="326"/>
      <c r="AH118" s="326"/>
      <c r="AI118" s="326"/>
      <c r="AJ118" s="272"/>
    </row>
    <row r="119" spans="2:36" ht="3" customHeight="1" x14ac:dyDescent="0.15">
      <c r="B119" s="5"/>
      <c r="C119" s="5"/>
      <c r="D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row>
    <row r="120" spans="2:36" ht="15.75" customHeight="1" x14ac:dyDescent="0.15">
      <c r="B120" s="293"/>
      <c r="C120" s="294"/>
      <c r="D120" s="294"/>
      <c r="E120" s="294"/>
      <c r="F120" s="294"/>
      <c r="G120" s="294"/>
      <c r="H120" s="294"/>
      <c r="I120" s="294"/>
      <c r="J120" s="294"/>
      <c r="K120" s="294"/>
      <c r="L120" s="294"/>
      <c r="M120" s="294"/>
      <c r="N120" s="294"/>
      <c r="O120" s="294"/>
      <c r="P120" s="294"/>
      <c r="Q120" s="294"/>
      <c r="R120" s="294"/>
      <c r="S120" s="294"/>
      <c r="T120" s="294"/>
      <c r="U120" s="294"/>
      <c r="V120" s="294"/>
      <c r="W120" s="294"/>
      <c r="X120" s="294"/>
      <c r="Y120" s="294"/>
      <c r="Z120" s="294"/>
      <c r="AA120" s="294"/>
      <c r="AB120" s="294"/>
      <c r="AC120" s="294"/>
      <c r="AD120" s="294"/>
      <c r="AE120" s="294"/>
      <c r="AF120" s="294"/>
      <c r="AG120" s="294"/>
      <c r="AH120" s="294"/>
      <c r="AI120" s="294"/>
      <c r="AJ120" s="295"/>
    </row>
    <row r="121" spans="2:36" ht="3" customHeight="1" x14ac:dyDescent="0.15">
      <c r="B121" s="296"/>
      <c r="C121" s="297"/>
      <c r="D121" s="297"/>
      <c r="E121" s="297"/>
      <c r="F121" s="297"/>
      <c r="G121" s="297"/>
      <c r="H121" s="297"/>
      <c r="I121" s="297"/>
      <c r="J121" s="297"/>
      <c r="K121" s="297"/>
      <c r="L121" s="297"/>
      <c r="M121" s="297"/>
      <c r="N121" s="297"/>
      <c r="O121" s="297"/>
      <c r="P121" s="297"/>
      <c r="Q121" s="297"/>
      <c r="R121" s="297"/>
      <c r="S121" s="297"/>
      <c r="T121" s="297"/>
      <c r="U121" s="297"/>
      <c r="V121" s="297"/>
      <c r="W121" s="297"/>
      <c r="X121" s="297"/>
      <c r="Y121" s="297"/>
      <c r="Z121" s="297"/>
      <c r="AA121" s="297"/>
      <c r="AB121" s="297"/>
      <c r="AC121" s="297"/>
      <c r="AD121" s="297"/>
      <c r="AE121" s="297"/>
      <c r="AF121" s="297"/>
      <c r="AG121" s="297"/>
      <c r="AH121" s="297"/>
      <c r="AI121" s="297"/>
      <c r="AJ121" s="298"/>
    </row>
    <row r="122" spans="2:36" ht="15.75" customHeight="1" x14ac:dyDescent="0.15">
      <c r="B122" s="296"/>
      <c r="C122" s="297"/>
      <c r="D122" s="297"/>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8"/>
    </row>
    <row r="123" spans="2:36" ht="3" customHeight="1" x14ac:dyDescent="0.15">
      <c r="B123" s="296"/>
      <c r="C123" s="297"/>
      <c r="D123" s="297"/>
      <c r="E123" s="297"/>
      <c r="F123" s="297"/>
      <c r="G123" s="297"/>
      <c r="H123" s="297"/>
      <c r="I123" s="297"/>
      <c r="J123" s="297"/>
      <c r="K123" s="297"/>
      <c r="L123" s="297"/>
      <c r="M123" s="297"/>
      <c r="N123" s="297"/>
      <c r="O123" s="297"/>
      <c r="P123" s="297"/>
      <c r="Q123" s="297"/>
      <c r="R123" s="297"/>
      <c r="S123" s="297"/>
      <c r="T123" s="297"/>
      <c r="U123" s="297"/>
      <c r="V123" s="297"/>
      <c r="W123" s="297"/>
      <c r="X123" s="297"/>
      <c r="Y123" s="297"/>
      <c r="Z123" s="297"/>
      <c r="AA123" s="297"/>
      <c r="AB123" s="297"/>
      <c r="AC123" s="297"/>
      <c r="AD123" s="297"/>
      <c r="AE123" s="297"/>
      <c r="AF123" s="297"/>
      <c r="AG123" s="297"/>
      <c r="AH123" s="297"/>
      <c r="AI123" s="297"/>
      <c r="AJ123" s="298"/>
    </row>
    <row r="124" spans="2:36" ht="15.75" customHeight="1" x14ac:dyDescent="0.15">
      <c r="B124" s="296"/>
      <c r="C124" s="297"/>
      <c r="D124" s="297"/>
      <c r="E124" s="297"/>
      <c r="F124" s="297"/>
      <c r="G124" s="297"/>
      <c r="H124" s="297"/>
      <c r="I124" s="297"/>
      <c r="J124" s="297"/>
      <c r="K124" s="297"/>
      <c r="L124" s="297"/>
      <c r="M124" s="297"/>
      <c r="N124" s="297"/>
      <c r="O124" s="297"/>
      <c r="P124" s="297"/>
      <c r="Q124" s="297"/>
      <c r="R124" s="297"/>
      <c r="S124" s="297"/>
      <c r="T124" s="297"/>
      <c r="U124" s="297"/>
      <c r="V124" s="297"/>
      <c r="W124" s="297"/>
      <c r="X124" s="297"/>
      <c r="Y124" s="297"/>
      <c r="Z124" s="297"/>
      <c r="AA124" s="297"/>
      <c r="AB124" s="297"/>
      <c r="AC124" s="297"/>
      <c r="AD124" s="297"/>
      <c r="AE124" s="297"/>
      <c r="AF124" s="297"/>
      <c r="AG124" s="297"/>
      <c r="AH124" s="297"/>
      <c r="AI124" s="297"/>
      <c r="AJ124" s="298"/>
    </row>
    <row r="125" spans="2:36" ht="3" customHeight="1" x14ac:dyDescent="0.15">
      <c r="B125" s="296"/>
      <c r="C125" s="297"/>
      <c r="D125" s="297"/>
      <c r="E125" s="297"/>
      <c r="F125" s="297"/>
      <c r="G125" s="297"/>
      <c r="H125" s="297"/>
      <c r="I125" s="297"/>
      <c r="J125" s="297"/>
      <c r="K125" s="297"/>
      <c r="L125" s="297"/>
      <c r="M125" s="297"/>
      <c r="N125" s="297"/>
      <c r="O125" s="297"/>
      <c r="P125" s="297"/>
      <c r="Q125" s="297"/>
      <c r="R125" s="297"/>
      <c r="S125" s="297"/>
      <c r="T125" s="297"/>
      <c r="U125" s="297"/>
      <c r="V125" s="297"/>
      <c r="W125" s="297"/>
      <c r="X125" s="297"/>
      <c r="Y125" s="297"/>
      <c r="Z125" s="297"/>
      <c r="AA125" s="297"/>
      <c r="AB125" s="297"/>
      <c r="AC125" s="297"/>
      <c r="AD125" s="297"/>
      <c r="AE125" s="297"/>
      <c r="AF125" s="297"/>
      <c r="AG125" s="297"/>
      <c r="AH125" s="297"/>
      <c r="AI125" s="297"/>
      <c r="AJ125" s="298"/>
    </row>
    <row r="126" spans="2:36" ht="15.75" customHeight="1" x14ac:dyDescent="0.15">
      <c r="B126" s="299"/>
      <c r="C126" s="300"/>
      <c r="D126" s="300"/>
      <c r="E126" s="300"/>
      <c r="F126" s="300"/>
      <c r="G126" s="300"/>
      <c r="H126" s="300"/>
      <c r="I126" s="300"/>
      <c r="J126" s="300"/>
      <c r="K126" s="300"/>
      <c r="L126" s="300"/>
      <c r="M126" s="300"/>
      <c r="N126" s="300"/>
      <c r="O126" s="300"/>
      <c r="P126" s="300"/>
      <c r="Q126" s="300"/>
      <c r="R126" s="300"/>
      <c r="S126" s="300"/>
      <c r="T126" s="300"/>
      <c r="U126" s="300"/>
      <c r="V126" s="300"/>
      <c r="W126" s="300"/>
      <c r="X126" s="300"/>
      <c r="Y126" s="300"/>
      <c r="Z126" s="300"/>
      <c r="AA126" s="300"/>
      <c r="AB126" s="300"/>
      <c r="AC126" s="300"/>
      <c r="AD126" s="300"/>
      <c r="AE126" s="300"/>
      <c r="AF126" s="300"/>
      <c r="AG126" s="300"/>
      <c r="AH126" s="300"/>
      <c r="AI126" s="300"/>
      <c r="AJ126" s="301"/>
    </row>
    <row r="127" spans="2:36" ht="3" customHeight="1" x14ac:dyDescent="0.15">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row>
    <row r="128" spans="2:36" ht="15.75" customHeight="1" x14ac:dyDescent="0.15">
      <c r="B128" s="331" t="str">
        <f>"Signes = "&amp; LEN(B120)</f>
        <v>Signes = 0</v>
      </c>
      <c r="C128" s="332"/>
      <c r="D128" s="332"/>
      <c r="E128" s="332"/>
      <c r="F128" s="332"/>
      <c r="G128" s="333"/>
      <c r="H128" s="323" t="s">
        <v>436</v>
      </c>
      <c r="I128" s="324"/>
      <c r="J128" s="324"/>
      <c r="K128" s="324"/>
      <c r="L128" s="324"/>
      <c r="M128" s="324"/>
      <c r="N128" s="324"/>
      <c r="O128" s="324"/>
      <c r="P128" s="324"/>
      <c r="Q128" s="324"/>
      <c r="R128" s="324"/>
      <c r="S128" s="324"/>
      <c r="T128" s="324"/>
      <c r="U128" s="324"/>
      <c r="V128" s="324"/>
      <c r="W128" s="325"/>
      <c r="X128" s="5"/>
      <c r="Y128" s="5"/>
      <c r="Z128" s="5"/>
      <c r="AA128" s="5"/>
      <c r="AB128" s="5"/>
      <c r="AC128" s="5"/>
      <c r="AD128" s="5"/>
      <c r="AE128" s="5"/>
      <c r="AF128" s="5"/>
      <c r="AG128" s="5"/>
      <c r="AH128" s="5"/>
      <c r="AI128" s="5"/>
      <c r="AJ128" s="5"/>
    </row>
    <row r="129" spans="2:36" ht="3" customHeight="1" x14ac:dyDescent="0.15">
      <c r="B129" s="5"/>
      <c r="C129" s="5"/>
      <c r="D129" s="5"/>
      <c r="F129" s="5"/>
      <c r="G129" s="5"/>
      <c r="X129" s="5"/>
      <c r="Y129" s="5"/>
      <c r="Z129" s="5"/>
      <c r="AA129" s="5"/>
      <c r="AB129" s="5"/>
      <c r="AC129" s="5"/>
      <c r="AD129" s="5"/>
      <c r="AE129" s="5"/>
      <c r="AF129" s="5"/>
      <c r="AG129" s="5"/>
      <c r="AH129" s="5"/>
      <c r="AI129" s="5"/>
      <c r="AJ129" s="5"/>
    </row>
    <row r="130" spans="2:36" ht="15.75" customHeight="1" x14ac:dyDescent="0.15">
      <c r="B130" s="271" t="s">
        <v>453</v>
      </c>
      <c r="C130" s="326"/>
      <c r="D130" s="326"/>
      <c r="E130" s="326"/>
      <c r="F130" s="326"/>
      <c r="G130" s="326"/>
      <c r="H130" s="326"/>
      <c r="I130" s="326"/>
      <c r="J130" s="326"/>
      <c r="K130" s="326"/>
      <c r="L130" s="326"/>
      <c r="M130" s="326"/>
      <c r="N130" s="326"/>
      <c r="O130" s="326"/>
      <c r="P130" s="326"/>
      <c r="Q130" s="326"/>
      <c r="R130" s="326"/>
      <c r="S130" s="326"/>
      <c r="T130" s="326"/>
      <c r="U130" s="326"/>
      <c r="V130" s="326"/>
      <c r="W130" s="326"/>
      <c r="X130" s="326"/>
      <c r="Y130" s="326"/>
      <c r="Z130" s="326"/>
      <c r="AA130" s="326"/>
      <c r="AB130" s="326"/>
      <c r="AC130" s="326"/>
      <c r="AD130" s="326"/>
      <c r="AE130" s="326"/>
      <c r="AF130" s="326"/>
      <c r="AG130" s="326"/>
      <c r="AH130" s="326"/>
      <c r="AI130" s="326"/>
      <c r="AJ130" s="272"/>
    </row>
    <row r="131" spans="2:36" ht="3" customHeight="1" x14ac:dyDescent="0.15">
      <c r="B131" s="5"/>
      <c r="C131" s="5"/>
      <c r="D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row>
    <row r="132" spans="2:36" ht="15.75" customHeight="1" x14ac:dyDescent="0.15">
      <c r="B132" s="293" t="s">
        <v>697</v>
      </c>
      <c r="C132" s="294"/>
      <c r="D132" s="294"/>
      <c r="E132" s="294"/>
      <c r="F132" s="294"/>
      <c r="G132" s="294"/>
      <c r="H132" s="294"/>
      <c r="I132" s="294"/>
      <c r="J132" s="294"/>
      <c r="K132" s="294"/>
      <c r="L132" s="294"/>
      <c r="M132" s="294"/>
      <c r="N132" s="294"/>
      <c r="O132" s="294"/>
      <c r="P132" s="294"/>
      <c r="Q132" s="294"/>
      <c r="R132" s="294"/>
      <c r="S132" s="294"/>
      <c r="T132" s="294"/>
      <c r="U132" s="294"/>
      <c r="V132" s="294"/>
      <c r="W132" s="294"/>
      <c r="X132" s="294"/>
      <c r="Y132" s="294"/>
      <c r="Z132" s="294"/>
      <c r="AA132" s="294"/>
      <c r="AB132" s="294"/>
      <c r="AC132" s="294"/>
      <c r="AD132" s="294"/>
      <c r="AE132" s="294"/>
      <c r="AF132" s="294"/>
      <c r="AG132" s="294"/>
      <c r="AH132" s="294"/>
      <c r="AI132" s="294"/>
      <c r="AJ132" s="295"/>
    </row>
    <row r="133" spans="2:36" ht="3" customHeight="1" x14ac:dyDescent="0.15">
      <c r="B133" s="296"/>
      <c r="C133" s="297"/>
      <c r="D133" s="297"/>
      <c r="E133" s="297"/>
      <c r="F133" s="297"/>
      <c r="G133" s="297"/>
      <c r="H133" s="297"/>
      <c r="I133" s="297"/>
      <c r="J133" s="297"/>
      <c r="K133" s="297"/>
      <c r="L133" s="297"/>
      <c r="M133" s="297"/>
      <c r="N133" s="297"/>
      <c r="O133" s="297"/>
      <c r="P133" s="297"/>
      <c r="Q133" s="297"/>
      <c r="R133" s="297"/>
      <c r="S133" s="297"/>
      <c r="T133" s="297"/>
      <c r="U133" s="297"/>
      <c r="V133" s="297"/>
      <c r="W133" s="297"/>
      <c r="X133" s="297"/>
      <c r="Y133" s="297"/>
      <c r="Z133" s="297"/>
      <c r="AA133" s="297"/>
      <c r="AB133" s="297"/>
      <c r="AC133" s="297"/>
      <c r="AD133" s="297"/>
      <c r="AE133" s="297"/>
      <c r="AF133" s="297"/>
      <c r="AG133" s="297"/>
      <c r="AH133" s="297"/>
      <c r="AI133" s="297"/>
      <c r="AJ133" s="298"/>
    </row>
    <row r="134" spans="2:36" ht="15.75" customHeight="1" x14ac:dyDescent="0.15">
      <c r="B134" s="296"/>
      <c r="C134" s="297"/>
      <c r="D134" s="297"/>
      <c r="E134" s="297"/>
      <c r="F134" s="297"/>
      <c r="G134" s="297"/>
      <c r="H134" s="297"/>
      <c r="I134" s="297"/>
      <c r="J134" s="297"/>
      <c r="K134" s="297"/>
      <c r="L134" s="297"/>
      <c r="M134" s="297"/>
      <c r="N134" s="297"/>
      <c r="O134" s="297"/>
      <c r="P134" s="297"/>
      <c r="Q134" s="297"/>
      <c r="R134" s="297"/>
      <c r="S134" s="297"/>
      <c r="T134" s="297"/>
      <c r="U134" s="297"/>
      <c r="V134" s="297"/>
      <c r="W134" s="297"/>
      <c r="X134" s="297"/>
      <c r="Y134" s="297"/>
      <c r="Z134" s="297"/>
      <c r="AA134" s="297"/>
      <c r="AB134" s="297"/>
      <c r="AC134" s="297"/>
      <c r="AD134" s="297"/>
      <c r="AE134" s="297"/>
      <c r="AF134" s="297"/>
      <c r="AG134" s="297"/>
      <c r="AH134" s="297"/>
      <c r="AI134" s="297"/>
      <c r="AJ134" s="298"/>
    </row>
    <row r="135" spans="2:36" ht="3" customHeight="1" x14ac:dyDescent="0.15">
      <c r="B135" s="296"/>
      <c r="C135" s="297"/>
      <c r="D135" s="297"/>
      <c r="E135" s="297"/>
      <c r="F135" s="297"/>
      <c r="G135" s="297"/>
      <c r="H135" s="297"/>
      <c r="I135" s="297"/>
      <c r="J135" s="297"/>
      <c r="K135" s="297"/>
      <c r="L135" s="297"/>
      <c r="M135" s="297"/>
      <c r="N135" s="297"/>
      <c r="O135" s="297"/>
      <c r="P135" s="297"/>
      <c r="Q135" s="297"/>
      <c r="R135" s="297"/>
      <c r="S135" s="297"/>
      <c r="T135" s="297"/>
      <c r="U135" s="297"/>
      <c r="V135" s="297"/>
      <c r="W135" s="297"/>
      <c r="X135" s="297"/>
      <c r="Y135" s="297"/>
      <c r="Z135" s="297"/>
      <c r="AA135" s="297"/>
      <c r="AB135" s="297"/>
      <c r="AC135" s="297"/>
      <c r="AD135" s="297"/>
      <c r="AE135" s="297"/>
      <c r="AF135" s="297"/>
      <c r="AG135" s="297"/>
      <c r="AH135" s="297"/>
      <c r="AI135" s="297"/>
      <c r="AJ135" s="298"/>
    </row>
    <row r="136" spans="2:36" ht="15.75" customHeight="1" x14ac:dyDescent="0.15">
      <c r="B136" s="299"/>
      <c r="C136" s="300"/>
      <c r="D136" s="300"/>
      <c r="E136" s="300"/>
      <c r="F136" s="300"/>
      <c r="G136" s="300"/>
      <c r="H136" s="300"/>
      <c r="I136" s="300"/>
      <c r="J136" s="300"/>
      <c r="K136" s="300"/>
      <c r="L136" s="300"/>
      <c r="M136" s="300"/>
      <c r="N136" s="300"/>
      <c r="O136" s="300"/>
      <c r="P136" s="300"/>
      <c r="Q136" s="300"/>
      <c r="R136" s="300"/>
      <c r="S136" s="300"/>
      <c r="T136" s="300"/>
      <c r="U136" s="300"/>
      <c r="V136" s="300"/>
      <c r="W136" s="300"/>
      <c r="X136" s="300"/>
      <c r="Y136" s="300"/>
      <c r="Z136" s="300"/>
      <c r="AA136" s="300"/>
      <c r="AB136" s="300"/>
      <c r="AC136" s="300"/>
      <c r="AD136" s="300"/>
      <c r="AE136" s="300"/>
      <c r="AF136" s="300"/>
      <c r="AG136" s="300"/>
      <c r="AH136" s="300"/>
      <c r="AI136" s="300"/>
      <c r="AJ136" s="301"/>
    </row>
    <row r="137" spans="2:36" ht="3" customHeight="1" x14ac:dyDescent="0.15">
      <c r="E137" s="4"/>
    </row>
    <row r="138" spans="2:36" ht="15.75" customHeight="1" x14ac:dyDescent="0.15">
      <c r="B138" s="331" t="str">
        <f>"Signes = "&amp; LEN(B132)</f>
        <v>Signes = 377</v>
      </c>
      <c r="C138" s="332"/>
      <c r="D138" s="332"/>
      <c r="E138" s="332"/>
      <c r="F138" s="332"/>
      <c r="G138" s="333"/>
      <c r="H138" s="323" t="s">
        <v>437</v>
      </c>
      <c r="I138" s="324"/>
      <c r="J138" s="324"/>
      <c r="K138" s="324"/>
      <c r="L138" s="324"/>
      <c r="M138" s="324"/>
      <c r="N138" s="324"/>
      <c r="O138" s="324"/>
      <c r="P138" s="324"/>
      <c r="Q138" s="324"/>
      <c r="R138" s="324"/>
      <c r="S138" s="324"/>
      <c r="T138" s="324"/>
      <c r="U138" s="324"/>
      <c r="V138" s="324"/>
      <c r="W138" s="325"/>
    </row>
    <row r="139" spans="2:36" ht="3" customHeight="1" x14ac:dyDescent="0.15">
      <c r="E139" s="4"/>
    </row>
    <row r="140" spans="2:36" ht="15.75" customHeight="1" x14ac:dyDescent="0.15">
      <c r="B140" s="271" t="s">
        <v>438</v>
      </c>
      <c r="C140" s="326"/>
      <c r="D140" s="326"/>
      <c r="E140" s="326"/>
      <c r="F140" s="326"/>
      <c r="G140" s="326"/>
      <c r="H140" s="326"/>
      <c r="I140" s="326"/>
      <c r="J140" s="326"/>
      <c r="K140" s="326"/>
      <c r="L140" s="326"/>
      <c r="M140" s="326"/>
      <c r="N140" s="326"/>
      <c r="O140" s="326"/>
      <c r="P140" s="326"/>
      <c r="Q140" s="326"/>
      <c r="R140" s="326"/>
      <c r="S140" s="326"/>
      <c r="T140" s="326"/>
      <c r="U140" s="326"/>
      <c r="V140" s="326"/>
      <c r="W140" s="326"/>
      <c r="X140" s="326"/>
      <c r="Y140" s="326"/>
      <c r="Z140" s="326"/>
      <c r="AA140" s="326"/>
      <c r="AB140" s="326"/>
      <c r="AC140" s="326"/>
      <c r="AD140" s="326"/>
      <c r="AE140" s="326"/>
      <c r="AF140" s="326"/>
      <c r="AG140" s="326"/>
      <c r="AH140" s="326"/>
      <c r="AI140" s="326"/>
      <c r="AJ140" s="272"/>
    </row>
    <row r="141" spans="2:36" ht="3" customHeight="1" x14ac:dyDescent="0.15">
      <c r="B141" s="16"/>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7"/>
    </row>
    <row r="142" spans="2:36" ht="15.75" customHeight="1" x14ac:dyDescent="0.15">
      <c r="B142" s="293"/>
      <c r="C142" s="294"/>
      <c r="D142" s="294"/>
      <c r="E142" s="294"/>
      <c r="F142" s="294"/>
      <c r="G142" s="294"/>
      <c r="H142" s="294"/>
      <c r="I142" s="294"/>
      <c r="J142" s="294"/>
      <c r="K142" s="294"/>
      <c r="L142" s="294"/>
      <c r="M142" s="294"/>
      <c r="N142" s="294"/>
      <c r="O142" s="294"/>
      <c r="P142" s="294"/>
      <c r="Q142" s="294"/>
      <c r="R142" s="294"/>
      <c r="S142" s="294"/>
      <c r="T142" s="294"/>
      <c r="U142" s="294"/>
      <c r="V142" s="294"/>
      <c r="W142" s="294"/>
      <c r="X142" s="294"/>
      <c r="Y142" s="294"/>
      <c r="Z142" s="294"/>
      <c r="AA142" s="294"/>
      <c r="AB142" s="294"/>
      <c r="AC142" s="294"/>
      <c r="AD142" s="294"/>
      <c r="AE142" s="294"/>
      <c r="AF142" s="294"/>
      <c r="AG142" s="294"/>
      <c r="AH142" s="294"/>
      <c r="AI142" s="294"/>
      <c r="AJ142" s="295"/>
    </row>
    <row r="143" spans="2:36" ht="3" customHeight="1" x14ac:dyDescent="0.15">
      <c r="B143" s="296"/>
      <c r="C143" s="297"/>
      <c r="D143" s="297"/>
      <c r="E143" s="297"/>
      <c r="F143" s="297"/>
      <c r="G143" s="297"/>
      <c r="H143" s="297"/>
      <c r="I143" s="297"/>
      <c r="J143" s="297"/>
      <c r="K143" s="297"/>
      <c r="L143" s="297"/>
      <c r="M143" s="297"/>
      <c r="N143" s="297"/>
      <c r="O143" s="297"/>
      <c r="P143" s="297"/>
      <c r="Q143" s="297"/>
      <c r="R143" s="297"/>
      <c r="S143" s="297"/>
      <c r="T143" s="297"/>
      <c r="U143" s="297"/>
      <c r="V143" s="297"/>
      <c r="W143" s="297"/>
      <c r="X143" s="297"/>
      <c r="Y143" s="297"/>
      <c r="Z143" s="297"/>
      <c r="AA143" s="297"/>
      <c r="AB143" s="297"/>
      <c r="AC143" s="297"/>
      <c r="AD143" s="297"/>
      <c r="AE143" s="297"/>
      <c r="AF143" s="297"/>
      <c r="AG143" s="297"/>
      <c r="AH143" s="297"/>
      <c r="AI143" s="297"/>
      <c r="AJ143" s="298"/>
    </row>
    <row r="144" spans="2:36" ht="15.75" customHeight="1" x14ac:dyDescent="0.15">
      <c r="B144" s="296"/>
      <c r="C144" s="297"/>
      <c r="D144" s="297"/>
      <c r="E144" s="297"/>
      <c r="F144" s="297"/>
      <c r="G144" s="297"/>
      <c r="H144" s="297"/>
      <c r="I144" s="297"/>
      <c r="J144" s="297"/>
      <c r="K144" s="297"/>
      <c r="L144" s="297"/>
      <c r="M144" s="297"/>
      <c r="N144" s="297"/>
      <c r="O144" s="297"/>
      <c r="P144" s="297"/>
      <c r="Q144" s="297"/>
      <c r="R144" s="297"/>
      <c r="S144" s="297"/>
      <c r="T144" s="297"/>
      <c r="U144" s="297"/>
      <c r="V144" s="297"/>
      <c r="W144" s="297"/>
      <c r="X144" s="297"/>
      <c r="Y144" s="297"/>
      <c r="Z144" s="297"/>
      <c r="AA144" s="297"/>
      <c r="AB144" s="297"/>
      <c r="AC144" s="297"/>
      <c r="AD144" s="297"/>
      <c r="AE144" s="297"/>
      <c r="AF144" s="297"/>
      <c r="AG144" s="297"/>
      <c r="AH144" s="297"/>
      <c r="AI144" s="297"/>
      <c r="AJ144" s="298"/>
    </row>
    <row r="145" spans="2:36" ht="3" customHeight="1" x14ac:dyDescent="0.15">
      <c r="B145" s="296"/>
      <c r="C145" s="297"/>
      <c r="D145" s="297"/>
      <c r="E145" s="297"/>
      <c r="F145" s="297"/>
      <c r="G145" s="297"/>
      <c r="H145" s="297"/>
      <c r="I145" s="297"/>
      <c r="J145" s="297"/>
      <c r="K145" s="297"/>
      <c r="L145" s="297"/>
      <c r="M145" s="297"/>
      <c r="N145" s="297"/>
      <c r="O145" s="297"/>
      <c r="P145" s="297"/>
      <c r="Q145" s="297"/>
      <c r="R145" s="297"/>
      <c r="S145" s="297"/>
      <c r="T145" s="297"/>
      <c r="U145" s="297"/>
      <c r="V145" s="297"/>
      <c r="W145" s="297"/>
      <c r="X145" s="297"/>
      <c r="Y145" s="297"/>
      <c r="Z145" s="297"/>
      <c r="AA145" s="297"/>
      <c r="AB145" s="297"/>
      <c r="AC145" s="297"/>
      <c r="AD145" s="297"/>
      <c r="AE145" s="297"/>
      <c r="AF145" s="297"/>
      <c r="AG145" s="297"/>
      <c r="AH145" s="297"/>
      <c r="AI145" s="297"/>
      <c r="AJ145" s="298"/>
    </row>
    <row r="146" spans="2:36" ht="15.75" customHeight="1" x14ac:dyDescent="0.15">
      <c r="B146" s="299"/>
      <c r="C146" s="300"/>
      <c r="D146" s="300"/>
      <c r="E146" s="300"/>
      <c r="F146" s="300"/>
      <c r="G146" s="300"/>
      <c r="H146" s="300"/>
      <c r="I146" s="300"/>
      <c r="J146" s="300"/>
      <c r="K146" s="300"/>
      <c r="L146" s="300"/>
      <c r="M146" s="300"/>
      <c r="N146" s="300"/>
      <c r="O146" s="300"/>
      <c r="P146" s="300"/>
      <c r="Q146" s="300"/>
      <c r="R146" s="300"/>
      <c r="S146" s="300"/>
      <c r="T146" s="300"/>
      <c r="U146" s="300"/>
      <c r="V146" s="300"/>
      <c r="W146" s="300"/>
      <c r="X146" s="300"/>
      <c r="Y146" s="300"/>
      <c r="Z146" s="300"/>
      <c r="AA146" s="300"/>
      <c r="AB146" s="300"/>
      <c r="AC146" s="300"/>
      <c r="AD146" s="300"/>
      <c r="AE146" s="300"/>
      <c r="AF146" s="300"/>
      <c r="AG146" s="300"/>
      <c r="AH146" s="300"/>
      <c r="AI146" s="300"/>
      <c r="AJ146" s="301"/>
    </row>
    <row r="147" spans="2:36" ht="3" customHeight="1" x14ac:dyDescent="0.15">
      <c r="B147" s="5"/>
      <c r="C147" s="5"/>
      <c r="D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row>
    <row r="148" spans="2:36" ht="15.75" customHeight="1" x14ac:dyDescent="0.15">
      <c r="B148" s="331" t="str">
        <f>"Signes = "&amp; LEN(B142)</f>
        <v>Signes = 0</v>
      </c>
      <c r="C148" s="332"/>
      <c r="D148" s="332"/>
      <c r="E148" s="332"/>
      <c r="F148" s="332"/>
      <c r="G148" s="333"/>
      <c r="H148" s="323" t="s">
        <v>437</v>
      </c>
      <c r="I148" s="324"/>
      <c r="J148" s="324"/>
      <c r="K148" s="324"/>
      <c r="L148" s="324"/>
      <c r="M148" s="324"/>
      <c r="N148" s="324"/>
      <c r="O148" s="324"/>
      <c r="P148" s="324"/>
      <c r="Q148" s="324"/>
      <c r="R148" s="324"/>
      <c r="S148" s="324"/>
      <c r="T148" s="324"/>
      <c r="U148" s="324"/>
      <c r="V148" s="324"/>
      <c r="W148" s="325"/>
      <c r="X148" s="5"/>
      <c r="Y148" s="5"/>
      <c r="Z148" s="5"/>
      <c r="AA148" s="5"/>
      <c r="AG148" s="5"/>
      <c r="AH148" s="5"/>
      <c r="AI148" s="5"/>
      <c r="AJ148" s="5"/>
    </row>
    <row r="149" spans="2:36" ht="3" customHeight="1" x14ac:dyDescent="0.15"/>
    <row r="150" spans="2:36" ht="3" customHeight="1" x14ac:dyDescent="0.15"/>
    <row r="151" spans="2:36" ht="15.75" customHeight="1" x14ac:dyDescent="0.15">
      <c r="B151" s="284" t="str">
        <f>B$8</f>
        <v>PROGRAMME RECHERCHES ROUTES DETEC</v>
      </c>
      <c r="C151" s="284"/>
      <c r="D151" s="284"/>
      <c r="E151" s="284"/>
      <c r="F151" s="284"/>
      <c r="G151" s="284"/>
      <c r="H151" s="284"/>
      <c r="I151" s="284"/>
      <c r="J151" s="284"/>
      <c r="K151" s="284"/>
      <c r="L151" s="284"/>
      <c r="M151" s="284"/>
      <c r="N151" s="284"/>
      <c r="O151" s="284"/>
      <c r="P151" s="284"/>
      <c r="Q151" s="284"/>
      <c r="R151" s="284"/>
      <c r="S151" s="284"/>
      <c r="T151" s="284"/>
      <c r="U151" s="284"/>
      <c r="V151" s="284"/>
      <c r="W151" s="284"/>
      <c r="X151" s="284"/>
      <c r="AA151" s="279" t="str">
        <f>Y$10</f>
        <v>Version du</v>
      </c>
      <c r="AB151" s="279"/>
      <c r="AC151" s="279"/>
      <c r="AD151" s="279"/>
      <c r="AE151" s="279"/>
      <c r="AF151" s="330">
        <f>AF$10</f>
        <v>0</v>
      </c>
      <c r="AG151" s="330"/>
      <c r="AH151" s="330"/>
      <c r="AI151" s="330"/>
      <c r="AJ151" s="330"/>
    </row>
    <row r="152" spans="2:36" ht="3" customHeight="1" x14ac:dyDescent="0.15"/>
    <row r="153" spans="2:36" ht="15.75" customHeight="1" x14ac:dyDescent="0.15">
      <c r="B153" s="285" t="s">
        <v>439</v>
      </c>
      <c r="C153" s="285"/>
      <c r="D153" s="285"/>
      <c r="E153" s="285"/>
      <c r="F153" s="285"/>
      <c r="G153" s="285"/>
      <c r="H153" s="285"/>
      <c r="I153" s="285"/>
      <c r="J153" s="285"/>
      <c r="K153" s="285"/>
      <c r="L153" s="285"/>
      <c r="M153" s="285"/>
      <c r="N153" s="285"/>
      <c r="O153" s="285"/>
      <c r="P153" s="285"/>
      <c r="Q153" s="285"/>
      <c r="R153" s="285"/>
      <c r="S153" s="285"/>
      <c r="T153" s="285"/>
      <c r="U153" s="285"/>
      <c r="V153" s="285"/>
      <c r="W153" s="285"/>
      <c r="X153" s="285"/>
      <c r="Y153" s="285"/>
      <c r="Z153" s="285"/>
      <c r="AA153" s="285"/>
      <c r="AB153" s="285"/>
      <c r="AC153" s="285"/>
      <c r="AD153" s="285"/>
      <c r="AE153" s="285"/>
      <c r="AF153" s="285"/>
      <c r="AG153" s="285"/>
      <c r="AH153" s="285"/>
      <c r="AI153" s="285"/>
      <c r="AJ153" s="285"/>
    </row>
    <row r="154" spans="2:36" ht="3" customHeight="1" x14ac:dyDescent="0.15"/>
    <row r="155" spans="2:36" ht="15.75" customHeight="1" x14ac:dyDescent="0.15">
      <c r="B155" s="286" t="s">
        <v>440</v>
      </c>
      <c r="C155" s="286"/>
      <c r="D155" s="286"/>
      <c r="E155" s="286"/>
      <c r="F155" s="286"/>
      <c r="G155" s="286"/>
      <c r="H155" s="286"/>
      <c r="I155" s="286"/>
      <c r="J155" s="286"/>
      <c r="K155" s="286"/>
      <c r="L155" s="286"/>
      <c r="M155" s="286"/>
      <c r="N155" s="286"/>
      <c r="O155" s="286"/>
      <c r="P155" s="286"/>
      <c r="R155" s="280"/>
      <c r="S155" s="281"/>
    </row>
    <row r="156" spans="2:36" ht="3" customHeight="1" x14ac:dyDescent="0.15"/>
    <row r="157" spans="2:36" ht="15.75" customHeight="1" x14ac:dyDescent="0.15">
      <c r="B157" s="286" t="s">
        <v>441</v>
      </c>
      <c r="C157" s="286"/>
      <c r="D157" s="286"/>
      <c r="E157" s="286"/>
      <c r="F157" s="286"/>
      <c r="G157" s="286"/>
      <c r="H157" s="286"/>
      <c r="I157" s="286"/>
      <c r="J157" s="286"/>
      <c r="K157" s="286"/>
      <c r="L157" s="286"/>
      <c r="M157" s="286"/>
      <c r="N157" s="286"/>
      <c r="O157" s="286"/>
      <c r="P157" s="286"/>
      <c r="R157" s="280"/>
      <c r="S157" s="281"/>
    </row>
    <row r="158" spans="2:36" ht="3" customHeight="1" x14ac:dyDescent="0.15"/>
    <row r="159" spans="2:36" ht="15.75" customHeight="1" x14ac:dyDescent="0.15">
      <c r="B159" s="274" t="s">
        <v>443</v>
      </c>
      <c r="C159" s="275"/>
      <c r="D159" s="275"/>
      <c r="E159" s="275"/>
      <c r="F159" s="275"/>
      <c r="G159" s="275"/>
      <c r="H159" s="275"/>
      <c r="I159" s="275"/>
      <c r="J159" s="275"/>
      <c r="K159" s="276"/>
      <c r="AC159" s="239" t="s">
        <v>442</v>
      </c>
      <c r="AD159" s="239"/>
      <c r="AE159" s="239"/>
      <c r="AF159" s="239"/>
      <c r="AG159" s="239"/>
      <c r="AH159" s="240"/>
      <c r="AI159" s="287">
        <f>MAX(AG163:AH185)</f>
        <v>0</v>
      </c>
      <c r="AJ159" s="287"/>
    </row>
    <row r="160" spans="2:36" ht="3" customHeight="1" x14ac:dyDescent="0.15">
      <c r="E160" s="4"/>
      <c r="N160" s="18"/>
      <c r="O160" s="18"/>
      <c r="P160" s="18"/>
      <c r="Q160" s="18"/>
      <c r="R160" s="18"/>
      <c r="S160" s="18"/>
      <c r="T160" s="18"/>
      <c r="U160" s="18"/>
      <c r="V160" s="18"/>
      <c r="W160" s="18"/>
    </row>
    <row r="161" spans="2:36" ht="15.75" customHeight="1" x14ac:dyDescent="0.15">
      <c r="B161" s="244" t="s">
        <v>359</v>
      </c>
      <c r="C161" s="246"/>
      <c r="D161" s="244" t="s">
        <v>444</v>
      </c>
      <c r="E161" s="245"/>
      <c r="F161" s="245"/>
      <c r="G161" s="245"/>
      <c r="H161" s="245"/>
      <c r="I161" s="245"/>
      <c r="J161" s="245"/>
      <c r="K161" s="245"/>
      <c r="L161" s="245"/>
      <c r="M161" s="245"/>
      <c r="N161" s="245"/>
      <c r="O161" s="245"/>
      <c r="P161" s="245"/>
      <c r="Q161" s="245"/>
      <c r="R161" s="245"/>
      <c r="S161" s="245"/>
      <c r="T161" s="245"/>
      <c r="U161" s="245"/>
      <c r="V161" s="245"/>
      <c r="W161" s="245"/>
      <c r="X161" s="245"/>
      <c r="Y161" s="245"/>
      <c r="Z161" s="245"/>
      <c r="AA161" s="245"/>
      <c r="AB161" s="245"/>
      <c r="AC161" s="245"/>
      <c r="AD161" s="246"/>
      <c r="AE161" s="262" t="s">
        <v>445</v>
      </c>
      <c r="AF161" s="264"/>
      <c r="AG161" s="262" t="s">
        <v>446</v>
      </c>
      <c r="AH161" s="264"/>
      <c r="AI161" s="262" t="s">
        <v>447</v>
      </c>
      <c r="AJ161" s="264"/>
    </row>
    <row r="162" spans="2:36" ht="3" customHeight="1" x14ac:dyDescent="0.15">
      <c r="B162" s="5"/>
      <c r="C162" s="5"/>
      <c r="D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row>
    <row r="163" spans="2:36" ht="15.75" customHeight="1" x14ac:dyDescent="0.15">
      <c r="B163" s="271">
        <v>1</v>
      </c>
      <c r="C163" s="272"/>
      <c r="D163" s="253"/>
      <c r="E163" s="254"/>
      <c r="F163" s="254"/>
      <c r="G163" s="254"/>
      <c r="H163" s="254"/>
      <c r="I163" s="254"/>
      <c r="J163" s="254"/>
      <c r="K163" s="254"/>
      <c r="L163" s="254"/>
      <c r="M163" s="254"/>
      <c r="N163" s="254"/>
      <c r="O163" s="254"/>
      <c r="P163" s="254"/>
      <c r="Q163" s="254"/>
      <c r="R163" s="254"/>
      <c r="S163" s="254"/>
      <c r="T163" s="254"/>
      <c r="U163" s="254"/>
      <c r="V163" s="254"/>
      <c r="W163" s="254"/>
      <c r="X163" s="254"/>
      <c r="Y163" s="254"/>
      <c r="Z163" s="254"/>
      <c r="AA163" s="254"/>
      <c r="AB163" s="254"/>
      <c r="AC163" s="254"/>
      <c r="AD163" s="255"/>
      <c r="AE163" s="280">
        <v>0</v>
      </c>
      <c r="AF163" s="281"/>
      <c r="AG163" s="280"/>
      <c r="AH163" s="281"/>
      <c r="AI163" s="282">
        <f>AG163-AE163</f>
        <v>0</v>
      </c>
      <c r="AJ163" s="283"/>
    </row>
    <row r="164" spans="2:36" ht="3" customHeight="1" x14ac:dyDescent="0.15">
      <c r="B164" s="5"/>
      <c r="C164" s="5"/>
      <c r="D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row>
    <row r="165" spans="2:36" ht="15.75" customHeight="1" x14ac:dyDescent="0.15">
      <c r="B165" s="271" t="str">
        <f>IF(B163&lt;R$155,B163+1,"")</f>
        <v/>
      </c>
      <c r="C165" s="272"/>
      <c r="D165" s="253"/>
      <c r="E165" s="254"/>
      <c r="F165" s="254"/>
      <c r="G165" s="254"/>
      <c r="H165" s="254"/>
      <c r="I165" s="254"/>
      <c r="J165" s="254"/>
      <c r="K165" s="254"/>
      <c r="L165" s="254"/>
      <c r="M165" s="254"/>
      <c r="N165" s="254"/>
      <c r="O165" s="254"/>
      <c r="P165" s="254"/>
      <c r="Q165" s="254"/>
      <c r="R165" s="254"/>
      <c r="S165" s="254"/>
      <c r="T165" s="254"/>
      <c r="U165" s="254"/>
      <c r="V165" s="254"/>
      <c r="W165" s="254"/>
      <c r="X165" s="254"/>
      <c r="Y165" s="254"/>
      <c r="Z165" s="254"/>
      <c r="AA165" s="254"/>
      <c r="AB165" s="254"/>
      <c r="AC165" s="254"/>
      <c r="AD165" s="255"/>
      <c r="AE165" s="280"/>
      <c r="AF165" s="281"/>
      <c r="AG165" s="280"/>
      <c r="AH165" s="281"/>
      <c r="AI165" s="282">
        <f>AG165-AE165</f>
        <v>0</v>
      </c>
      <c r="AJ165" s="283"/>
    </row>
    <row r="166" spans="2:36" ht="3" customHeight="1" x14ac:dyDescent="0.15">
      <c r="B166" s="5"/>
      <c r="C166" s="5"/>
      <c r="D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row>
    <row r="167" spans="2:36" ht="15.75" customHeight="1" x14ac:dyDescent="0.15">
      <c r="B167" s="271" t="str">
        <f>IF(B165&lt;R$155,B165+1,"")</f>
        <v/>
      </c>
      <c r="C167" s="272"/>
      <c r="D167" s="253"/>
      <c r="E167" s="254"/>
      <c r="F167" s="254"/>
      <c r="G167" s="254"/>
      <c r="H167" s="254"/>
      <c r="I167" s="254"/>
      <c r="J167" s="254"/>
      <c r="K167" s="254"/>
      <c r="L167" s="254"/>
      <c r="M167" s="254"/>
      <c r="N167" s="254"/>
      <c r="O167" s="254"/>
      <c r="P167" s="254"/>
      <c r="Q167" s="254"/>
      <c r="R167" s="254"/>
      <c r="S167" s="254"/>
      <c r="T167" s="254"/>
      <c r="U167" s="254"/>
      <c r="V167" s="254"/>
      <c r="W167" s="254"/>
      <c r="X167" s="254"/>
      <c r="Y167" s="254"/>
      <c r="Z167" s="254"/>
      <c r="AA167" s="254"/>
      <c r="AB167" s="254"/>
      <c r="AC167" s="254"/>
      <c r="AD167" s="255"/>
      <c r="AE167" s="280"/>
      <c r="AF167" s="281"/>
      <c r="AG167" s="280"/>
      <c r="AH167" s="281"/>
      <c r="AI167" s="282">
        <f>AG167-AE167</f>
        <v>0</v>
      </c>
      <c r="AJ167" s="283"/>
    </row>
    <row r="168" spans="2:36" ht="3" customHeight="1" x14ac:dyDescent="0.15">
      <c r="B168" s="5"/>
      <c r="C168" s="5"/>
      <c r="D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row>
    <row r="169" spans="2:36" ht="15.75" customHeight="1" x14ac:dyDescent="0.15">
      <c r="B169" s="271" t="str">
        <f>IF(B167&lt;R$155,B167+1,"")</f>
        <v/>
      </c>
      <c r="C169" s="272"/>
      <c r="D169" s="253"/>
      <c r="E169" s="254"/>
      <c r="F169" s="254"/>
      <c r="G169" s="254"/>
      <c r="H169" s="254"/>
      <c r="I169" s="254"/>
      <c r="J169" s="254"/>
      <c r="K169" s="254"/>
      <c r="L169" s="254"/>
      <c r="M169" s="254"/>
      <c r="N169" s="254"/>
      <c r="O169" s="254"/>
      <c r="P169" s="254"/>
      <c r="Q169" s="254"/>
      <c r="R169" s="254"/>
      <c r="S169" s="254"/>
      <c r="T169" s="254"/>
      <c r="U169" s="254"/>
      <c r="V169" s="254"/>
      <c r="W169" s="254"/>
      <c r="X169" s="254"/>
      <c r="Y169" s="254"/>
      <c r="Z169" s="254"/>
      <c r="AA169" s="254"/>
      <c r="AB169" s="254"/>
      <c r="AC169" s="254"/>
      <c r="AD169" s="255"/>
      <c r="AE169" s="280"/>
      <c r="AF169" s="281"/>
      <c r="AG169" s="280"/>
      <c r="AH169" s="281"/>
      <c r="AI169" s="282">
        <f>AG169-AE169</f>
        <v>0</v>
      </c>
      <c r="AJ169" s="283"/>
    </row>
    <row r="170" spans="2:36" ht="3" customHeight="1" x14ac:dyDescent="0.15">
      <c r="B170" s="5"/>
      <c r="C170" s="5"/>
      <c r="D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row>
    <row r="171" spans="2:36" ht="15.75" customHeight="1" x14ac:dyDescent="0.15">
      <c r="B171" s="271" t="str">
        <f>IF(B169&lt;R$155,B169+1,"")</f>
        <v/>
      </c>
      <c r="C171" s="272"/>
      <c r="D171" s="253"/>
      <c r="E171" s="254"/>
      <c r="F171" s="254"/>
      <c r="G171" s="254"/>
      <c r="H171" s="254"/>
      <c r="I171" s="254"/>
      <c r="J171" s="254"/>
      <c r="K171" s="254"/>
      <c r="L171" s="254"/>
      <c r="M171" s="254"/>
      <c r="N171" s="254"/>
      <c r="O171" s="254"/>
      <c r="P171" s="254"/>
      <c r="Q171" s="254"/>
      <c r="R171" s="254"/>
      <c r="S171" s="254"/>
      <c r="T171" s="254"/>
      <c r="U171" s="254"/>
      <c r="V171" s="254"/>
      <c r="W171" s="254"/>
      <c r="X171" s="254"/>
      <c r="Y171" s="254"/>
      <c r="Z171" s="254"/>
      <c r="AA171" s="254"/>
      <c r="AB171" s="254"/>
      <c r="AC171" s="254"/>
      <c r="AD171" s="255"/>
      <c r="AE171" s="280"/>
      <c r="AF171" s="281"/>
      <c r="AG171" s="280"/>
      <c r="AH171" s="281"/>
      <c r="AI171" s="282">
        <f>AG171-AE171</f>
        <v>0</v>
      </c>
      <c r="AJ171" s="283"/>
    </row>
    <row r="172" spans="2:36" ht="3" customHeight="1" x14ac:dyDescent="0.15">
      <c r="B172" s="5"/>
      <c r="C172" s="5"/>
      <c r="D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row>
    <row r="173" spans="2:36" ht="15.75" customHeight="1" x14ac:dyDescent="0.15">
      <c r="B173" s="271" t="str">
        <f>IF(B171&lt;R$155,B171+1,"")</f>
        <v/>
      </c>
      <c r="C173" s="272"/>
      <c r="D173" s="253"/>
      <c r="E173" s="254"/>
      <c r="F173" s="254"/>
      <c r="G173" s="254"/>
      <c r="H173" s="254"/>
      <c r="I173" s="254"/>
      <c r="J173" s="254"/>
      <c r="K173" s="254"/>
      <c r="L173" s="254"/>
      <c r="M173" s="254"/>
      <c r="N173" s="254"/>
      <c r="O173" s="254"/>
      <c r="P173" s="254"/>
      <c r="Q173" s="254"/>
      <c r="R173" s="254"/>
      <c r="S173" s="254"/>
      <c r="T173" s="254"/>
      <c r="U173" s="254"/>
      <c r="V173" s="254"/>
      <c r="W173" s="254"/>
      <c r="X173" s="254"/>
      <c r="Y173" s="254"/>
      <c r="Z173" s="254"/>
      <c r="AA173" s="254"/>
      <c r="AB173" s="254"/>
      <c r="AC173" s="254"/>
      <c r="AD173" s="255"/>
      <c r="AE173" s="280"/>
      <c r="AF173" s="281"/>
      <c r="AG173" s="280"/>
      <c r="AH173" s="281"/>
      <c r="AI173" s="282">
        <f>AG173-AE173</f>
        <v>0</v>
      </c>
      <c r="AJ173" s="283"/>
    </row>
    <row r="174" spans="2:36" ht="3" customHeight="1" x14ac:dyDescent="0.15">
      <c r="B174" s="5"/>
      <c r="C174" s="5"/>
      <c r="D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row>
    <row r="175" spans="2:36" ht="15.75" customHeight="1" x14ac:dyDescent="0.15">
      <c r="B175" s="271" t="str">
        <f>IF(B173&lt;R$155,B173+1,"")</f>
        <v/>
      </c>
      <c r="C175" s="272"/>
      <c r="D175" s="253"/>
      <c r="E175" s="254"/>
      <c r="F175" s="254"/>
      <c r="G175" s="254"/>
      <c r="H175" s="254"/>
      <c r="I175" s="254"/>
      <c r="J175" s="254"/>
      <c r="K175" s="254"/>
      <c r="L175" s="254"/>
      <c r="M175" s="254"/>
      <c r="N175" s="254"/>
      <c r="O175" s="254"/>
      <c r="P175" s="254"/>
      <c r="Q175" s="254"/>
      <c r="R175" s="254"/>
      <c r="S175" s="254"/>
      <c r="T175" s="254"/>
      <c r="U175" s="254"/>
      <c r="V175" s="254"/>
      <c r="W175" s="254"/>
      <c r="X175" s="254"/>
      <c r="Y175" s="254"/>
      <c r="Z175" s="254"/>
      <c r="AA175" s="254"/>
      <c r="AB175" s="254"/>
      <c r="AC175" s="254"/>
      <c r="AD175" s="255"/>
      <c r="AE175" s="280"/>
      <c r="AF175" s="281"/>
      <c r="AG175" s="280"/>
      <c r="AH175" s="281"/>
      <c r="AI175" s="282">
        <f>AG175-AE175</f>
        <v>0</v>
      </c>
      <c r="AJ175" s="283"/>
    </row>
    <row r="176" spans="2:36" ht="3" customHeight="1" x14ac:dyDescent="0.15">
      <c r="B176" s="5"/>
      <c r="C176" s="5"/>
      <c r="D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row>
    <row r="177" spans="2:36" ht="15.75" customHeight="1" x14ac:dyDescent="0.15">
      <c r="B177" s="271" t="str">
        <f>IF(B175&lt;R$155,B175+1,"")</f>
        <v/>
      </c>
      <c r="C177" s="272"/>
      <c r="D177" s="253"/>
      <c r="E177" s="254"/>
      <c r="F177" s="254"/>
      <c r="G177" s="254"/>
      <c r="H177" s="254"/>
      <c r="I177" s="254"/>
      <c r="J177" s="254"/>
      <c r="K177" s="254"/>
      <c r="L177" s="254"/>
      <c r="M177" s="254"/>
      <c r="N177" s="254"/>
      <c r="O177" s="254"/>
      <c r="P177" s="254"/>
      <c r="Q177" s="254"/>
      <c r="R177" s="254"/>
      <c r="S177" s="254"/>
      <c r="T177" s="254"/>
      <c r="U177" s="254"/>
      <c r="V177" s="254"/>
      <c r="W177" s="254"/>
      <c r="X177" s="254"/>
      <c r="Y177" s="254"/>
      <c r="Z177" s="254"/>
      <c r="AA177" s="254"/>
      <c r="AB177" s="254"/>
      <c r="AC177" s="254"/>
      <c r="AD177" s="255"/>
      <c r="AE177" s="280"/>
      <c r="AF177" s="281"/>
      <c r="AG177" s="280"/>
      <c r="AH177" s="281"/>
      <c r="AI177" s="282">
        <f>AG177-AE177</f>
        <v>0</v>
      </c>
      <c r="AJ177" s="283"/>
    </row>
    <row r="178" spans="2:36" ht="3" customHeight="1" x14ac:dyDescent="0.15">
      <c r="B178" s="5"/>
      <c r="C178" s="5"/>
      <c r="D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row>
    <row r="179" spans="2:36" ht="15.75" customHeight="1" x14ac:dyDescent="0.15">
      <c r="B179" s="271" t="str">
        <f>IF(B177&lt;R$155,B177+1,"")</f>
        <v/>
      </c>
      <c r="C179" s="272"/>
      <c r="D179" s="253"/>
      <c r="E179" s="254"/>
      <c r="F179" s="254"/>
      <c r="G179" s="254"/>
      <c r="H179" s="254"/>
      <c r="I179" s="254"/>
      <c r="J179" s="254"/>
      <c r="K179" s="254"/>
      <c r="L179" s="254"/>
      <c r="M179" s="254"/>
      <c r="N179" s="254"/>
      <c r="O179" s="254"/>
      <c r="P179" s="254"/>
      <c r="Q179" s="254"/>
      <c r="R179" s="254"/>
      <c r="S179" s="254"/>
      <c r="T179" s="254"/>
      <c r="U179" s="254"/>
      <c r="V179" s="254"/>
      <c r="W179" s="254"/>
      <c r="X179" s="254"/>
      <c r="Y179" s="254"/>
      <c r="Z179" s="254"/>
      <c r="AA179" s="254"/>
      <c r="AB179" s="254"/>
      <c r="AC179" s="254"/>
      <c r="AD179" s="255"/>
      <c r="AE179" s="280"/>
      <c r="AF179" s="281"/>
      <c r="AG179" s="280"/>
      <c r="AH179" s="281"/>
      <c r="AI179" s="282">
        <f>AG179-AE179</f>
        <v>0</v>
      </c>
      <c r="AJ179" s="283"/>
    </row>
    <row r="180" spans="2:36" ht="3" customHeight="1" x14ac:dyDescent="0.15">
      <c r="B180" s="5"/>
      <c r="C180" s="5"/>
      <c r="D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row>
    <row r="181" spans="2:36" ht="15.75" customHeight="1" x14ac:dyDescent="0.15">
      <c r="B181" s="271" t="str">
        <f>IF(B179&lt;R$155,B179+1,"")</f>
        <v/>
      </c>
      <c r="C181" s="272"/>
      <c r="D181" s="253"/>
      <c r="E181" s="254"/>
      <c r="F181" s="254"/>
      <c r="G181" s="254"/>
      <c r="H181" s="254"/>
      <c r="I181" s="254"/>
      <c r="J181" s="254"/>
      <c r="K181" s="254"/>
      <c r="L181" s="254"/>
      <c r="M181" s="254"/>
      <c r="N181" s="254"/>
      <c r="O181" s="254"/>
      <c r="P181" s="254"/>
      <c r="Q181" s="254"/>
      <c r="R181" s="254"/>
      <c r="S181" s="254"/>
      <c r="T181" s="254"/>
      <c r="U181" s="254"/>
      <c r="V181" s="254"/>
      <c r="W181" s="254"/>
      <c r="X181" s="254"/>
      <c r="Y181" s="254"/>
      <c r="Z181" s="254"/>
      <c r="AA181" s="254"/>
      <c r="AB181" s="254"/>
      <c r="AC181" s="254"/>
      <c r="AD181" s="255"/>
      <c r="AE181" s="280"/>
      <c r="AF181" s="281"/>
      <c r="AG181" s="280"/>
      <c r="AH181" s="281"/>
      <c r="AI181" s="282">
        <f>AG181-AE181</f>
        <v>0</v>
      </c>
      <c r="AJ181" s="283"/>
    </row>
    <row r="182" spans="2:36" ht="3" customHeight="1" x14ac:dyDescent="0.15">
      <c r="B182" s="5"/>
      <c r="C182" s="5"/>
      <c r="D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row>
    <row r="183" spans="2:36" ht="15.75" customHeight="1" x14ac:dyDescent="0.15">
      <c r="B183" s="271" t="str">
        <f>IF(B181&lt;R$155,B181+1,"")</f>
        <v/>
      </c>
      <c r="C183" s="272"/>
      <c r="D183" s="253"/>
      <c r="E183" s="254"/>
      <c r="F183" s="254"/>
      <c r="G183" s="254"/>
      <c r="H183" s="254"/>
      <c r="I183" s="254"/>
      <c r="J183" s="254"/>
      <c r="K183" s="254"/>
      <c r="L183" s="254"/>
      <c r="M183" s="254"/>
      <c r="N183" s="254"/>
      <c r="O183" s="254"/>
      <c r="P183" s="254"/>
      <c r="Q183" s="254"/>
      <c r="R183" s="254"/>
      <c r="S183" s="254"/>
      <c r="T183" s="254"/>
      <c r="U183" s="254"/>
      <c r="V183" s="254"/>
      <c r="W183" s="254"/>
      <c r="X183" s="254"/>
      <c r="Y183" s="254"/>
      <c r="Z183" s="254"/>
      <c r="AA183" s="254"/>
      <c r="AB183" s="254"/>
      <c r="AC183" s="254"/>
      <c r="AD183" s="255"/>
      <c r="AE183" s="280"/>
      <c r="AF183" s="281"/>
      <c r="AG183" s="280"/>
      <c r="AH183" s="281"/>
      <c r="AI183" s="282">
        <f>AG183-AE183</f>
        <v>0</v>
      </c>
      <c r="AJ183" s="283"/>
    </row>
    <row r="184" spans="2:36" ht="3" customHeight="1" x14ac:dyDescent="0.15">
      <c r="B184" s="5"/>
      <c r="C184" s="5"/>
      <c r="D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row>
    <row r="185" spans="2:36" ht="15.75" customHeight="1" x14ac:dyDescent="0.15">
      <c r="B185" s="271" t="str">
        <f>IF(B183&lt;R$155,B183+1,"")</f>
        <v/>
      </c>
      <c r="C185" s="272"/>
      <c r="D185" s="253"/>
      <c r="E185" s="254"/>
      <c r="F185" s="254"/>
      <c r="G185" s="254"/>
      <c r="H185" s="254"/>
      <c r="I185" s="254"/>
      <c r="J185" s="254"/>
      <c r="K185" s="254"/>
      <c r="L185" s="254"/>
      <c r="M185" s="254"/>
      <c r="N185" s="254"/>
      <c r="O185" s="254"/>
      <c r="P185" s="254"/>
      <c r="Q185" s="254"/>
      <c r="R185" s="254"/>
      <c r="S185" s="254"/>
      <c r="T185" s="254"/>
      <c r="U185" s="254"/>
      <c r="V185" s="254"/>
      <c r="W185" s="254"/>
      <c r="X185" s="254"/>
      <c r="Y185" s="254"/>
      <c r="Z185" s="254"/>
      <c r="AA185" s="254"/>
      <c r="AB185" s="254"/>
      <c r="AC185" s="254"/>
      <c r="AD185" s="255"/>
      <c r="AE185" s="280"/>
      <c r="AF185" s="281"/>
      <c r="AG185" s="280"/>
      <c r="AH185" s="281"/>
      <c r="AI185" s="282">
        <f>AG185-AE185</f>
        <v>0</v>
      </c>
      <c r="AJ185" s="283"/>
    </row>
    <row r="186" spans="2:36" ht="3" customHeight="1" x14ac:dyDescent="0.15"/>
    <row r="187" spans="2:36" ht="15.75" customHeight="1" x14ac:dyDescent="0.15">
      <c r="B187" s="274" t="s">
        <v>448</v>
      </c>
      <c r="C187" s="275"/>
      <c r="D187" s="275"/>
      <c r="E187" s="275"/>
      <c r="F187" s="275"/>
      <c r="G187" s="275"/>
      <c r="H187" s="275"/>
      <c r="I187" s="275"/>
      <c r="J187" s="275"/>
      <c r="K187" s="275"/>
      <c r="L187" s="276"/>
      <c r="V187" s="279" t="s">
        <v>454</v>
      </c>
      <c r="W187" s="279"/>
      <c r="X187" s="279"/>
      <c r="Y187" s="279"/>
      <c r="Z187" s="279"/>
      <c r="AA187" s="279"/>
      <c r="AB187" s="279"/>
      <c r="AC187" s="279"/>
      <c r="AD187" s="279"/>
      <c r="AE187" s="277">
        <f>SUM(AE191:AG213)</f>
        <v>0</v>
      </c>
      <c r="AF187" s="278"/>
      <c r="AG187" s="278"/>
      <c r="AH187" s="334">
        <f>SUM(AH191:AJ213)</f>
        <v>0</v>
      </c>
      <c r="AI187" s="335"/>
      <c r="AJ187" s="336"/>
    </row>
    <row r="188" spans="2:36" ht="3" customHeight="1" x14ac:dyDescent="0.15">
      <c r="E188" s="4"/>
    </row>
    <row r="189" spans="2:36" ht="15.75" customHeight="1" x14ac:dyDescent="0.15">
      <c r="B189" s="244" t="s">
        <v>1</v>
      </c>
      <c r="C189" s="246"/>
      <c r="D189" s="244" t="s">
        <v>449</v>
      </c>
      <c r="E189" s="245"/>
      <c r="F189" s="245"/>
      <c r="G189" s="245"/>
      <c r="H189" s="245"/>
      <c r="I189" s="245"/>
      <c r="J189" s="245"/>
      <c r="K189" s="245"/>
      <c r="L189" s="246"/>
      <c r="M189" s="244" t="s">
        <v>417</v>
      </c>
      <c r="N189" s="245"/>
      <c r="O189" s="245"/>
      <c r="P189" s="244" t="s">
        <v>418</v>
      </c>
      <c r="Q189" s="245"/>
      <c r="R189" s="245"/>
      <c r="S189" s="245"/>
      <c r="T189" s="246"/>
      <c r="U189" s="244" t="s">
        <v>419</v>
      </c>
      <c r="V189" s="245"/>
      <c r="W189" s="245"/>
      <c r="X189" s="245"/>
      <c r="Y189" s="245"/>
      <c r="Z189" s="245"/>
      <c r="AA189" s="246"/>
      <c r="AB189" s="262" t="s">
        <v>450</v>
      </c>
      <c r="AC189" s="263"/>
      <c r="AD189" s="264"/>
      <c r="AE189" s="262" t="s">
        <v>451</v>
      </c>
      <c r="AF189" s="263"/>
      <c r="AG189" s="264"/>
      <c r="AH189" s="262" t="s">
        <v>157</v>
      </c>
      <c r="AI189" s="263"/>
      <c r="AJ189" s="264"/>
    </row>
    <row r="190" spans="2:36" ht="3" customHeight="1" x14ac:dyDescent="0.15">
      <c r="C190" s="5"/>
      <c r="E190" s="4"/>
      <c r="M190" s="19"/>
    </row>
    <row r="191" spans="2:36" ht="15.75" customHeight="1" x14ac:dyDescent="0.15">
      <c r="B191" s="271">
        <v>1</v>
      </c>
      <c r="C191" s="272"/>
      <c r="D191" s="253" t="s">
        <v>642</v>
      </c>
      <c r="E191" s="254"/>
      <c r="F191" s="254"/>
      <c r="G191" s="254"/>
      <c r="H191" s="254"/>
      <c r="I191" s="254"/>
      <c r="J191" s="254"/>
      <c r="K191" s="254"/>
      <c r="L191" s="255"/>
      <c r="M191" s="253"/>
      <c r="N191" s="254"/>
      <c r="O191" s="254"/>
      <c r="P191" s="253"/>
      <c r="Q191" s="254"/>
      <c r="R191" s="254"/>
      <c r="S191" s="254"/>
      <c r="T191" s="255"/>
      <c r="U191" s="253"/>
      <c r="V191" s="254"/>
      <c r="W191" s="254"/>
      <c r="X191" s="254"/>
      <c r="Y191" s="254"/>
      <c r="Z191" s="254"/>
      <c r="AA191" s="255"/>
      <c r="AB191" s="256"/>
      <c r="AC191" s="257"/>
      <c r="AD191" s="258"/>
      <c r="AE191" s="267">
        <f>I278</f>
        <v>0</v>
      </c>
      <c r="AF191" s="268"/>
      <c r="AG191" s="268"/>
      <c r="AH191" s="250">
        <f>AE191*AB191</f>
        <v>0</v>
      </c>
      <c r="AI191" s="251"/>
      <c r="AJ191" s="252"/>
    </row>
    <row r="192" spans="2:36" ht="3" customHeight="1" x14ac:dyDescent="0.15">
      <c r="B192" s="5"/>
      <c r="C192" s="5"/>
      <c r="D192" s="5"/>
      <c r="F192" s="5"/>
      <c r="G192" s="5"/>
      <c r="H192" s="5"/>
      <c r="I192" s="5"/>
      <c r="J192" s="5"/>
      <c r="K192" s="5"/>
      <c r="L192" s="5"/>
      <c r="M192" s="5"/>
      <c r="N192" s="5"/>
      <c r="O192" s="5"/>
      <c r="P192" s="5"/>
      <c r="Q192" s="5"/>
      <c r="R192" s="5"/>
      <c r="S192" s="5"/>
      <c r="T192" s="5"/>
      <c r="U192" s="5"/>
      <c r="V192" s="5"/>
      <c r="W192" s="5"/>
      <c r="X192" s="5"/>
      <c r="Y192" s="5"/>
      <c r="Z192" s="5"/>
      <c r="AB192" s="5"/>
      <c r="AC192" s="5"/>
      <c r="AD192" s="5"/>
      <c r="AE192" s="5"/>
      <c r="AF192" s="5"/>
      <c r="AG192" s="5"/>
      <c r="AH192" s="20"/>
      <c r="AI192" s="20"/>
      <c r="AJ192" s="20"/>
    </row>
    <row r="193" spans="2:90" ht="15.75" customHeight="1" x14ac:dyDescent="0.15">
      <c r="B193" s="271" t="str">
        <f>IF(B191&lt;R$157,B191+1,"")</f>
        <v/>
      </c>
      <c r="C193" s="272"/>
      <c r="D193" s="253" t="s">
        <v>642</v>
      </c>
      <c r="E193" s="254"/>
      <c r="F193" s="254"/>
      <c r="G193" s="254"/>
      <c r="H193" s="254"/>
      <c r="I193" s="254"/>
      <c r="J193" s="254"/>
      <c r="K193" s="254"/>
      <c r="L193" s="255"/>
      <c r="M193" s="253"/>
      <c r="N193" s="254"/>
      <c r="O193" s="254"/>
      <c r="P193" s="253"/>
      <c r="Q193" s="254"/>
      <c r="R193" s="254"/>
      <c r="S193" s="254"/>
      <c r="T193" s="255"/>
      <c r="U193" s="253"/>
      <c r="V193" s="254"/>
      <c r="W193" s="254"/>
      <c r="X193" s="254"/>
      <c r="Y193" s="254"/>
      <c r="Z193" s="254"/>
      <c r="AA193" s="255"/>
      <c r="AB193" s="256"/>
      <c r="AC193" s="257"/>
      <c r="AD193" s="258"/>
      <c r="AE193" s="267">
        <f>K278</f>
        <v>0</v>
      </c>
      <c r="AF193" s="268"/>
      <c r="AG193" s="268"/>
      <c r="AH193" s="250">
        <f>AE193*AB193</f>
        <v>0</v>
      </c>
      <c r="AI193" s="251"/>
      <c r="AJ193" s="252"/>
    </row>
    <row r="194" spans="2:90" ht="3" customHeight="1" x14ac:dyDescent="0.15">
      <c r="B194" s="5"/>
      <c r="C194" s="5"/>
      <c r="D194" s="5"/>
      <c r="F194" s="5"/>
      <c r="G194" s="5"/>
      <c r="H194" s="5"/>
      <c r="I194" s="5"/>
      <c r="J194" s="5"/>
      <c r="K194" s="5"/>
      <c r="L194" s="5"/>
      <c r="M194" s="5"/>
      <c r="N194" s="5"/>
      <c r="O194" s="5"/>
      <c r="P194" s="5"/>
      <c r="Q194" s="5"/>
      <c r="R194" s="5"/>
      <c r="S194" s="5"/>
      <c r="T194" s="5"/>
      <c r="U194" s="5"/>
      <c r="V194" s="5"/>
      <c r="W194" s="5"/>
      <c r="X194" s="5"/>
      <c r="Y194" s="5"/>
      <c r="Z194" s="5"/>
      <c r="AB194" s="5"/>
      <c r="AC194" s="5"/>
      <c r="AD194" s="5"/>
      <c r="AE194" s="5"/>
      <c r="AF194" s="5"/>
      <c r="AG194" s="5"/>
      <c r="AH194" s="20"/>
      <c r="AI194" s="20"/>
      <c r="AJ194" s="20"/>
    </row>
    <row r="195" spans="2:90" ht="15.75" customHeight="1" x14ac:dyDescent="0.15">
      <c r="B195" s="271" t="str">
        <f>IF(B193&lt;R$157,B193+1,"")</f>
        <v/>
      </c>
      <c r="C195" s="272"/>
      <c r="D195" s="253" t="s">
        <v>642</v>
      </c>
      <c r="E195" s="254"/>
      <c r="F195" s="254"/>
      <c r="G195" s="254"/>
      <c r="H195" s="254"/>
      <c r="I195" s="254"/>
      <c r="J195" s="254"/>
      <c r="K195" s="254"/>
      <c r="L195" s="255"/>
      <c r="M195" s="253"/>
      <c r="N195" s="254"/>
      <c r="O195" s="254"/>
      <c r="P195" s="253"/>
      <c r="Q195" s="254"/>
      <c r="R195" s="254"/>
      <c r="S195" s="254"/>
      <c r="T195" s="255"/>
      <c r="U195" s="253"/>
      <c r="V195" s="254"/>
      <c r="W195" s="254"/>
      <c r="X195" s="254"/>
      <c r="Y195" s="254"/>
      <c r="Z195" s="254"/>
      <c r="AA195" s="255"/>
      <c r="AB195" s="256"/>
      <c r="AC195" s="257"/>
      <c r="AD195" s="258"/>
      <c r="AE195" s="267">
        <f>N278</f>
        <v>0</v>
      </c>
      <c r="AF195" s="268"/>
      <c r="AG195" s="268"/>
      <c r="AH195" s="250">
        <f>AE195*AB195</f>
        <v>0</v>
      </c>
      <c r="AI195" s="251"/>
      <c r="AJ195" s="252"/>
      <c r="CJ195" s="48"/>
      <c r="CK195" s="48"/>
      <c r="CL195" s="48"/>
    </row>
    <row r="196" spans="2:90" ht="3" customHeight="1" x14ac:dyDescent="0.15">
      <c r="B196" s="5"/>
      <c r="C196" s="5"/>
      <c r="D196" s="5"/>
      <c r="F196" s="5"/>
      <c r="G196" s="5"/>
      <c r="H196" s="5"/>
      <c r="I196" s="5"/>
      <c r="J196" s="5"/>
      <c r="K196" s="5"/>
      <c r="L196" s="5"/>
      <c r="M196" s="5"/>
      <c r="N196" s="5"/>
      <c r="O196" s="5"/>
      <c r="P196" s="5"/>
      <c r="Q196" s="5"/>
      <c r="R196" s="5"/>
      <c r="S196" s="5"/>
      <c r="T196" s="5"/>
      <c r="U196" s="5"/>
      <c r="V196" s="5"/>
      <c r="W196" s="5"/>
      <c r="X196" s="5"/>
      <c r="Y196" s="5"/>
      <c r="Z196" s="5"/>
      <c r="AB196" s="21"/>
      <c r="AC196" s="21"/>
      <c r="AD196" s="21"/>
      <c r="AE196" s="5"/>
      <c r="AF196" s="5"/>
      <c r="AG196" s="5"/>
      <c r="AH196" s="20"/>
      <c r="AI196" s="20"/>
      <c r="AJ196" s="20"/>
    </row>
    <row r="197" spans="2:90" ht="15.75" customHeight="1" x14ac:dyDescent="0.15">
      <c r="B197" s="271" t="str">
        <f>IF(B195&lt;R$157,B195+1,"")</f>
        <v/>
      </c>
      <c r="C197" s="272"/>
      <c r="D197" s="253" t="s">
        <v>642</v>
      </c>
      <c r="E197" s="254"/>
      <c r="F197" s="254"/>
      <c r="G197" s="254"/>
      <c r="H197" s="254"/>
      <c r="I197" s="254"/>
      <c r="J197" s="254"/>
      <c r="K197" s="254"/>
      <c r="L197" s="255"/>
      <c r="M197" s="253"/>
      <c r="N197" s="254"/>
      <c r="O197" s="254"/>
      <c r="P197" s="253"/>
      <c r="Q197" s="254"/>
      <c r="R197" s="254"/>
      <c r="S197" s="254"/>
      <c r="T197" s="255"/>
      <c r="U197" s="253"/>
      <c r="V197" s="254"/>
      <c r="W197" s="254"/>
      <c r="X197" s="254"/>
      <c r="Y197" s="254"/>
      <c r="Z197" s="254"/>
      <c r="AA197" s="255"/>
      <c r="AB197" s="256"/>
      <c r="AC197" s="257"/>
      <c r="AD197" s="258"/>
      <c r="AE197" s="267">
        <f>P278</f>
        <v>0</v>
      </c>
      <c r="AF197" s="268"/>
      <c r="AG197" s="268"/>
      <c r="AH197" s="250">
        <f>AE197*AB197</f>
        <v>0</v>
      </c>
      <c r="AI197" s="251"/>
      <c r="AJ197" s="252"/>
      <c r="CJ197" s="56"/>
      <c r="CK197" s="56"/>
      <c r="CL197" s="56"/>
    </row>
    <row r="198" spans="2:90" ht="3" customHeight="1" x14ac:dyDescent="0.15">
      <c r="B198" s="5"/>
      <c r="C198" s="5"/>
      <c r="D198" s="5"/>
      <c r="F198" s="5"/>
      <c r="G198" s="5"/>
      <c r="H198" s="5"/>
      <c r="I198" s="5"/>
      <c r="J198" s="5"/>
      <c r="K198" s="5"/>
      <c r="L198" s="5"/>
      <c r="M198" s="5"/>
      <c r="N198" s="5"/>
      <c r="O198" s="5"/>
      <c r="P198" s="5"/>
      <c r="Q198" s="5"/>
      <c r="R198" s="5"/>
      <c r="S198" s="5"/>
      <c r="T198" s="5"/>
      <c r="U198" s="5"/>
      <c r="V198" s="5"/>
      <c r="W198" s="5"/>
      <c r="X198" s="5"/>
      <c r="Y198" s="5"/>
      <c r="Z198" s="5"/>
      <c r="AB198" s="21"/>
      <c r="AC198" s="21"/>
      <c r="AD198" s="21"/>
      <c r="AE198" s="5"/>
      <c r="AF198" s="5"/>
      <c r="AG198" s="5"/>
      <c r="AH198" s="20"/>
      <c r="AI198" s="20"/>
      <c r="AJ198" s="20"/>
    </row>
    <row r="199" spans="2:90" ht="15.75" customHeight="1" x14ac:dyDescent="0.15">
      <c r="B199" s="271" t="str">
        <f>IF(B197&lt;R$157,B197+1,"")</f>
        <v/>
      </c>
      <c r="C199" s="272"/>
      <c r="D199" s="253" t="s">
        <v>642</v>
      </c>
      <c r="E199" s="254"/>
      <c r="F199" s="254"/>
      <c r="G199" s="254"/>
      <c r="H199" s="254"/>
      <c r="I199" s="254"/>
      <c r="J199" s="254"/>
      <c r="K199" s="254"/>
      <c r="L199" s="255"/>
      <c r="M199" s="253"/>
      <c r="N199" s="254"/>
      <c r="O199" s="254"/>
      <c r="P199" s="253"/>
      <c r="Q199" s="254"/>
      <c r="R199" s="254"/>
      <c r="S199" s="254"/>
      <c r="T199" s="255"/>
      <c r="U199" s="253"/>
      <c r="V199" s="254"/>
      <c r="W199" s="254"/>
      <c r="X199" s="254"/>
      <c r="Y199" s="254"/>
      <c r="Z199" s="254"/>
      <c r="AA199" s="255"/>
      <c r="AB199" s="256"/>
      <c r="AC199" s="257"/>
      <c r="AD199" s="258"/>
      <c r="AE199" s="267">
        <f>R278</f>
        <v>0</v>
      </c>
      <c r="AF199" s="268"/>
      <c r="AG199" s="268"/>
      <c r="AH199" s="250">
        <f>AE199*AB199</f>
        <v>0</v>
      </c>
      <c r="AI199" s="251"/>
      <c r="AJ199" s="252"/>
      <c r="CK199" s="56"/>
    </row>
    <row r="200" spans="2:90" ht="3" customHeight="1" x14ac:dyDescent="0.15">
      <c r="B200" s="5"/>
      <c r="C200" s="5"/>
      <c r="D200" s="5"/>
      <c r="F200" s="5"/>
      <c r="G200" s="5"/>
      <c r="H200" s="5"/>
      <c r="I200" s="5"/>
      <c r="J200" s="5"/>
      <c r="K200" s="5"/>
      <c r="L200" s="5"/>
      <c r="M200" s="5"/>
      <c r="N200" s="5"/>
      <c r="O200" s="5"/>
      <c r="P200" s="5"/>
      <c r="Q200" s="5"/>
      <c r="R200" s="5"/>
      <c r="S200" s="5"/>
      <c r="T200" s="5"/>
      <c r="U200" s="5"/>
      <c r="V200" s="5"/>
      <c r="W200" s="5"/>
      <c r="X200" s="5"/>
      <c r="Y200" s="5"/>
      <c r="Z200" s="5"/>
      <c r="AB200" s="21"/>
      <c r="AC200" s="21"/>
      <c r="AD200" s="21"/>
      <c r="AE200" s="5"/>
      <c r="AF200" s="5"/>
      <c r="AG200" s="5"/>
      <c r="AH200" s="20"/>
      <c r="AI200" s="20"/>
      <c r="AJ200" s="20"/>
    </row>
    <row r="201" spans="2:90" ht="15.75" customHeight="1" x14ac:dyDescent="0.15">
      <c r="B201" s="271" t="str">
        <f>IF(B199&lt;R$157,B199+1,"")</f>
        <v/>
      </c>
      <c r="C201" s="272"/>
      <c r="D201" s="253" t="s">
        <v>642</v>
      </c>
      <c r="E201" s="254"/>
      <c r="F201" s="254"/>
      <c r="G201" s="254"/>
      <c r="H201" s="254"/>
      <c r="I201" s="254"/>
      <c r="J201" s="254"/>
      <c r="K201" s="254"/>
      <c r="L201" s="255"/>
      <c r="M201" s="253"/>
      <c r="N201" s="254"/>
      <c r="O201" s="254"/>
      <c r="P201" s="253"/>
      <c r="Q201" s="254"/>
      <c r="R201" s="254"/>
      <c r="S201" s="254"/>
      <c r="T201" s="255"/>
      <c r="U201" s="253"/>
      <c r="V201" s="254"/>
      <c r="W201" s="254"/>
      <c r="X201" s="254"/>
      <c r="Y201" s="254"/>
      <c r="Z201" s="254"/>
      <c r="AA201" s="255"/>
      <c r="AB201" s="256"/>
      <c r="AC201" s="257"/>
      <c r="AD201" s="258"/>
      <c r="AE201" s="267">
        <f>T278</f>
        <v>0</v>
      </c>
      <c r="AF201" s="268"/>
      <c r="AG201" s="268"/>
      <c r="AH201" s="250">
        <f>AE201*AB201</f>
        <v>0</v>
      </c>
      <c r="AI201" s="251"/>
      <c r="AJ201" s="252"/>
    </row>
    <row r="202" spans="2:90" ht="3" customHeight="1" x14ac:dyDescent="0.15">
      <c r="B202" s="5"/>
      <c r="C202" s="5"/>
      <c r="D202" s="5"/>
      <c r="F202" s="5"/>
      <c r="G202" s="5"/>
      <c r="H202" s="5"/>
      <c r="I202" s="5"/>
      <c r="J202" s="5"/>
      <c r="K202" s="5"/>
      <c r="L202" s="5"/>
      <c r="M202" s="5"/>
      <c r="N202" s="5"/>
      <c r="O202" s="5"/>
      <c r="P202" s="5"/>
      <c r="Q202" s="5"/>
      <c r="R202" s="5"/>
      <c r="S202" s="5"/>
      <c r="T202" s="5"/>
      <c r="U202" s="5"/>
      <c r="V202" s="5"/>
      <c r="W202" s="5"/>
      <c r="X202" s="5"/>
      <c r="Y202" s="5"/>
      <c r="Z202" s="5"/>
      <c r="AB202" s="21"/>
      <c r="AC202" s="21"/>
      <c r="AD202" s="21"/>
      <c r="AE202" s="5"/>
      <c r="AF202" s="5"/>
      <c r="AG202" s="5"/>
      <c r="AH202" s="20"/>
      <c r="AI202" s="20"/>
      <c r="AJ202" s="20"/>
    </row>
    <row r="203" spans="2:90" ht="15.75" customHeight="1" x14ac:dyDescent="0.15">
      <c r="B203" s="271" t="str">
        <f>IF(B201&lt;R$157,B201+1,"")</f>
        <v/>
      </c>
      <c r="C203" s="272"/>
      <c r="D203" s="253" t="s">
        <v>642</v>
      </c>
      <c r="E203" s="254"/>
      <c r="F203" s="254"/>
      <c r="G203" s="254"/>
      <c r="H203" s="254"/>
      <c r="I203" s="254"/>
      <c r="J203" s="254"/>
      <c r="K203" s="254"/>
      <c r="L203" s="255"/>
      <c r="M203" s="253"/>
      <c r="N203" s="254"/>
      <c r="O203" s="254"/>
      <c r="P203" s="253"/>
      <c r="Q203" s="254"/>
      <c r="R203" s="254"/>
      <c r="S203" s="254"/>
      <c r="T203" s="255"/>
      <c r="U203" s="253"/>
      <c r="V203" s="254"/>
      <c r="W203" s="254"/>
      <c r="X203" s="254"/>
      <c r="Y203" s="254"/>
      <c r="Z203" s="254"/>
      <c r="AA203" s="255"/>
      <c r="AB203" s="256"/>
      <c r="AC203" s="257"/>
      <c r="AD203" s="258"/>
      <c r="AE203" s="267">
        <f>V278</f>
        <v>0</v>
      </c>
      <c r="AF203" s="268"/>
      <c r="AG203" s="268"/>
      <c r="AH203" s="250">
        <f>AE203*AB203</f>
        <v>0</v>
      </c>
      <c r="AI203" s="251"/>
      <c r="AJ203" s="252"/>
    </row>
    <row r="204" spans="2:90" ht="3" customHeight="1" x14ac:dyDescent="0.15">
      <c r="B204" s="5"/>
      <c r="C204" s="5"/>
      <c r="D204" s="5"/>
      <c r="F204" s="5"/>
      <c r="G204" s="5"/>
      <c r="H204" s="5"/>
      <c r="I204" s="5"/>
      <c r="J204" s="5"/>
      <c r="K204" s="5"/>
      <c r="L204" s="5"/>
      <c r="M204" s="5"/>
      <c r="N204" s="5"/>
      <c r="O204" s="5"/>
      <c r="P204" s="5"/>
      <c r="Q204" s="5"/>
      <c r="R204" s="5"/>
      <c r="S204" s="5"/>
      <c r="T204" s="5"/>
      <c r="U204" s="5"/>
      <c r="V204" s="5"/>
      <c r="W204" s="5"/>
      <c r="X204" s="5"/>
      <c r="Y204" s="5"/>
      <c r="Z204" s="5"/>
      <c r="AB204" s="21"/>
      <c r="AC204" s="21"/>
      <c r="AD204" s="21"/>
      <c r="AE204" s="5"/>
      <c r="AF204" s="5"/>
      <c r="AG204" s="5"/>
      <c r="AH204" s="20"/>
      <c r="AI204" s="20"/>
      <c r="AJ204" s="20"/>
    </row>
    <row r="205" spans="2:90" ht="15.75" customHeight="1" x14ac:dyDescent="0.15">
      <c r="B205" s="271" t="str">
        <f>IF(B203&lt;R$157,B203+1,"")</f>
        <v/>
      </c>
      <c r="C205" s="272"/>
      <c r="D205" s="253" t="s">
        <v>642</v>
      </c>
      <c r="E205" s="254"/>
      <c r="F205" s="254"/>
      <c r="G205" s="254"/>
      <c r="H205" s="254"/>
      <c r="I205" s="254"/>
      <c r="J205" s="254"/>
      <c r="K205" s="254"/>
      <c r="L205" s="255"/>
      <c r="M205" s="253"/>
      <c r="N205" s="254"/>
      <c r="O205" s="254"/>
      <c r="P205" s="253"/>
      <c r="Q205" s="254"/>
      <c r="R205" s="254"/>
      <c r="S205" s="254"/>
      <c r="T205" s="255"/>
      <c r="U205" s="253"/>
      <c r="V205" s="254"/>
      <c r="W205" s="254"/>
      <c r="X205" s="254"/>
      <c r="Y205" s="254"/>
      <c r="Z205" s="254"/>
      <c r="AA205" s="255"/>
      <c r="AB205" s="256"/>
      <c r="AC205" s="257"/>
      <c r="AD205" s="258"/>
      <c r="AE205" s="267">
        <f>X278</f>
        <v>0</v>
      </c>
      <c r="AF205" s="268"/>
      <c r="AG205" s="268"/>
      <c r="AH205" s="250">
        <f>AE205*AB205</f>
        <v>0</v>
      </c>
      <c r="AI205" s="251"/>
      <c r="AJ205" s="252"/>
    </row>
    <row r="206" spans="2:90" ht="3" customHeight="1" x14ac:dyDescent="0.15">
      <c r="B206" s="5"/>
      <c r="C206" s="5"/>
      <c r="D206" s="5"/>
      <c r="F206" s="5"/>
      <c r="G206" s="5"/>
      <c r="H206" s="5"/>
      <c r="I206" s="5"/>
      <c r="J206" s="5"/>
      <c r="K206" s="5"/>
      <c r="L206" s="5"/>
      <c r="M206" s="5"/>
      <c r="N206" s="5"/>
      <c r="O206" s="5"/>
      <c r="P206" s="5"/>
      <c r="Q206" s="5"/>
      <c r="R206" s="5"/>
      <c r="S206" s="5"/>
      <c r="T206" s="5"/>
      <c r="U206" s="5"/>
      <c r="V206" s="5"/>
      <c r="W206" s="5"/>
      <c r="X206" s="5"/>
      <c r="Y206" s="5"/>
      <c r="Z206" s="5"/>
      <c r="AB206" s="21"/>
      <c r="AC206" s="21"/>
      <c r="AD206" s="21"/>
      <c r="AE206" s="5"/>
      <c r="AF206" s="5"/>
      <c r="AG206" s="5"/>
      <c r="AH206" s="20"/>
      <c r="AI206" s="20"/>
      <c r="AJ206" s="20"/>
    </row>
    <row r="207" spans="2:90" ht="15.75" customHeight="1" x14ac:dyDescent="0.15">
      <c r="B207" s="271" t="str">
        <f>IF(B205&lt;R$157,B205+1,"")</f>
        <v/>
      </c>
      <c r="C207" s="272"/>
      <c r="D207" s="253" t="s">
        <v>642</v>
      </c>
      <c r="E207" s="254"/>
      <c r="F207" s="254"/>
      <c r="G207" s="254"/>
      <c r="H207" s="254"/>
      <c r="I207" s="254"/>
      <c r="J207" s="254"/>
      <c r="K207" s="254"/>
      <c r="L207" s="255"/>
      <c r="M207" s="253"/>
      <c r="N207" s="254"/>
      <c r="O207" s="254"/>
      <c r="P207" s="253"/>
      <c r="Q207" s="254"/>
      <c r="R207" s="254"/>
      <c r="S207" s="254"/>
      <c r="T207" s="255"/>
      <c r="U207" s="253"/>
      <c r="V207" s="254"/>
      <c r="W207" s="254"/>
      <c r="X207" s="254"/>
      <c r="Y207" s="254"/>
      <c r="Z207" s="254"/>
      <c r="AA207" s="255"/>
      <c r="AB207" s="256"/>
      <c r="AC207" s="257"/>
      <c r="AD207" s="258"/>
      <c r="AE207" s="267">
        <f>Z278</f>
        <v>0</v>
      </c>
      <c r="AF207" s="268"/>
      <c r="AG207" s="268"/>
      <c r="AH207" s="250">
        <f>AE207*AB207</f>
        <v>0</v>
      </c>
      <c r="AI207" s="251"/>
      <c r="AJ207" s="252"/>
    </row>
    <row r="208" spans="2:90" ht="3" customHeight="1" x14ac:dyDescent="0.15">
      <c r="B208" s="5"/>
      <c r="C208" s="5"/>
      <c r="D208" s="5"/>
      <c r="F208" s="5"/>
      <c r="G208" s="5"/>
      <c r="H208" s="5"/>
      <c r="I208" s="5"/>
      <c r="J208" s="5"/>
      <c r="K208" s="5"/>
      <c r="L208" s="5"/>
      <c r="M208" s="5"/>
      <c r="N208" s="5"/>
      <c r="O208" s="5"/>
      <c r="P208" s="5"/>
      <c r="Q208" s="5"/>
      <c r="R208" s="5"/>
      <c r="S208" s="5"/>
      <c r="T208" s="5"/>
      <c r="U208" s="5"/>
      <c r="V208" s="5"/>
      <c r="W208" s="5"/>
      <c r="X208" s="5"/>
      <c r="Y208" s="5"/>
      <c r="Z208" s="5"/>
      <c r="AB208" s="21"/>
      <c r="AC208" s="21"/>
      <c r="AD208" s="21"/>
      <c r="AE208" s="5"/>
      <c r="AF208" s="5"/>
      <c r="AG208" s="5"/>
      <c r="AH208" s="20"/>
      <c r="AI208" s="20"/>
      <c r="AJ208" s="20"/>
    </row>
    <row r="209" spans="2:36" ht="15.75" customHeight="1" x14ac:dyDescent="0.15">
      <c r="B209" s="271" t="str">
        <f>IF(B207&lt;R$157,B207+1,"")</f>
        <v/>
      </c>
      <c r="C209" s="272"/>
      <c r="D209" s="253" t="s">
        <v>642</v>
      </c>
      <c r="E209" s="254"/>
      <c r="F209" s="254"/>
      <c r="G209" s="254"/>
      <c r="H209" s="254"/>
      <c r="I209" s="254"/>
      <c r="J209" s="254"/>
      <c r="K209" s="254"/>
      <c r="L209" s="255"/>
      <c r="M209" s="253"/>
      <c r="N209" s="254"/>
      <c r="O209" s="254"/>
      <c r="P209" s="253"/>
      <c r="Q209" s="254"/>
      <c r="R209" s="254"/>
      <c r="S209" s="254"/>
      <c r="T209" s="255"/>
      <c r="U209" s="253"/>
      <c r="V209" s="254"/>
      <c r="W209" s="254"/>
      <c r="X209" s="254"/>
      <c r="Y209" s="254"/>
      <c r="Z209" s="254"/>
      <c r="AA209" s="255"/>
      <c r="AB209" s="256"/>
      <c r="AC209" s="257"/>
      <c r="AD209" s="258"/>
      <c r="AE209" s="267">
        <f>AB278</f>
        <v>0</v>
      </c>
      <c r="AF209" s="268"/>
      <c r="AG209" s="268"/>
      <c r="AH209" s="250">
        <f>AE209*AB209</f>
        <v>0</v>
      </c>
      <c r="AI209" s="251"/>
      <c r="AJ209" s="252"/>
    </row>
    <row r="210" spans="2:36" ht="3" customHeight="1" x14ac:dyDescent="0.15">
      <c r="B210" s="5"/>
      <c r="C210" s="5"/>
      <c r="D210" s="5"/>
      <c r="F210" s="5"/>
      <c r="G210" s="5"/>
      <c r="H210" s="5"/>
      <c r="I210" s="5"/>
      <c r="J210" s="5"/>
      <c r="K210" s="5"/>
      <c r="L210" s="5"/>
      <c r="M210" s="5"/>
      <c r="N210" s="5"/>
      <c r="O210" s="5"/>
      <c r="P210" s="5"/>
      <c r="Q210" s="5"/>
      <c r="R210" s="5"/>
      <c r="S210" s="5"/>
      <c r="T210" s="5"/>
      <c r="U210" s="5"/>
      <c r="V210" s="5"/>
      <c r="W210" s="5"/>
      <c r="X210" s="5"/>
      <c r="Y210" s="5"/>
      <c r="Z210" s="5"/>
      <c r="AB210" s="21"/>
      <c r="AC210" s="21"/>
      <c r="AD210" s="21"/>
      <c r="AE210" s="5"/>
      <c r="AF210" s="5"/>
      <c r="AG210" s="5"/>
      <c r="AH210" s="20"/>
      <c r="AI210" s="20"/>
      <c r="AJ210" s="20"/>
    </row>
    <row r="211" spans="2:36" ht="15.75" customHeight="1" x14ac:dyDescent="0.15">
      <c r="B211" s="271" t="str">
        <f>IF(B209&lt;R$157,B209+1,"")</f>
        <v/>
      </c>
      <c r="C211" s="272"/>
      <c r="D211" s="253" t="s">
        <v>642</v>
      </c>
      <c r="E211" s="254"/>
      <c r="F211" s="254"/>
      <c r="G211" s="254"/>
      <c r="H211" s="254"/>
      <c r="I211" s="254"/>
      <c r="J211" s="254"/>
      <c r="K211" s="254"/>
      <c r="L211" s="255"/>
      <c r="M211" s="253"/>
      <c r="N211" s="254"/>
      <c r="O211" s="254"/>
      <c r="P211" s="253"/>
      <c r="Q211" s="254"/>
      <c r="R211" s="254"/>
      <c r="S211" s="254"/>
      <c r="T211" s="255"/>
      <c r="U211" s="253"/>
      <c r="V211" s="254"/>
      <c r="W211" s="254"/>
      <c r="X211" s="254"/>
      <c r="Y211" s="254"/>
      <c r="Z211" s="254"/>
      <c r="AA211" s="255"/>
      <c r="AB211" s="256"/>
      <c r="AC211" s="257"/>
      <c r="AD211" s="258"/>
      <c r="AE211" s="267">
        <f>AD278</f>
        <v>0</v>
      </c>
      <c r="AF211" s="268"/>
      <c r="AG211" s="268"/>
      <c r="AH211" s="250">
        <f>AE211*AB211</f>
        <v>0</v>
      </c>
      <c r="AI211" s="251"/>
      <c r="AJ211" s="252"/>
    </row>
    <row r="212" spans="2:36" ht="3" customHeight="1" x14ac:dyDescent="0.15">
      <c r="B212" s="5"/>
      <c r="C212" s="5"/>
      <c r="D212" s="5"/>
      <c r="F212" s="5"/>
      <c r="G212" s="5"/>
      <c r="H212" s="5"/>
      <c r="I212" s="5"/>
      <c r="J212" s="5"/>
      <c r="K212" s="5"/>
      <c r="L212" s="5"/>
      <c r="M212" s="5"/>
      <c r="N212" s="5"/>
      <c r="O212" s="5"/>
      <c r="P212" s="5"/>
      <c r="Q212" s="5"/>
      <c r="R212" s="5"/>
      <c r="S212" s="5"/>
      <c r="T212" s="5"/>
      <c r="U212" s="5"/>
      <c r="V212" s="5"/>
      <c r="W212" s="5"/>
      <c r="X212" s="5"/>
      <c r="Y212" s="5"/>
      <c r="Z212" s="5"/>
      <c r="AB212" s="21"/>
      <c r="AC212" s="21"/>
      <c r="AD212" s="21"/>
      <c r="AE212" s="5"/>
      <c r="AF212" s="5"/>
      <c r="AG212" s="5"/>
      <c r="AH212" s="20"/>
      <c r="AI212" s="20"/>
      <c r="AJ212" s="20"/>
    </row>
    <row r="213" spans="2:36" ht="15.75" customHeight="1" x14ac:dyDescent="0.15">
      <c r="B213" s="271" t="str">
        <f>IF(B211&lt;R$157,B211+1,"")</f>
        <v/>
      </c>
      <c r="C213" s="272"/>
      <c r="D213" s="253" t="s">
        <v>642</v>
      </c>
      <c r="E213" s="254"/>
      <c r="F213" s="254"/>
      <c r="G213" s="254"/>
      <c r="H213" s="254"/>
      <c r="I213" s="254"/>
      <c r="J213" s="254"/>
      <c r="K213" s="254"/>
      <c r="L213" s="255"/>
      <c r="M213" s="253"/>
      <c r="N213" s="254"/>
      <c r="O213" s="254"/>
      <c r="P213" s="253"/>
      <c r="Q213" s="254"/>
      <c r="R213" s="254"/>
      <c r="S213" s="254"/>
      <c r="T213" s="255"/>
      <c r="U213" s="253"/>
      <c r="V213" s="254"/>
      <c r="W213" s="254"/>
      <c r="X213" s="254"/>
      <c r="Y213" s="254"/>
      <c r="Z213" s="254"/>
      <c r="AA213" s="255"/>
      <c r="AB213" s="256"/>
      <c r="AC213" s="257"/>
      <c r="AD213" s="258"/>
      <c r="AE213" s="267">
        <f>AF278</f>
        <v>0</v>
      </c>
      <c r="AF213" s="268"/>
      <c r="AG213" s="268"/>
      <c r="AH213" s="250">
        <f>AE213*AB213</f>
        <v>0</v>
      </c>
      <c r="AI213" s="251"/>
      <c r="AJ213" s="252"/>
    </row>
    <row r="214" spans="2:36" ht="3" customHeight="1" x14ac:dyDescent="0.15"/>
    <row r="215" spans="2:36" ht="6" customHeight="1" x14ac:dyDescent="0.15"/>
    <row r="216" spans="2:36" ht="3" customHeight="1" x14ac:dyDescent="0.15"/>
    <row r="217" spans="2:36" ht="15.75" customHeight="1" x14ac:dyDescent="0.15">
      <c r="B217" s="274" t="s">
        <v>455</v>
      </c>
      <c r="C217" s="275"/>
      <c r="D217" s="275"/>
      <c r="E217" s="275"/>
      <c r="F217" s="275"/>
      <c r="G217" s="275"/>
      <c r="H217" s="275"/>
      <c r="I217" s="275"/>
      <c r="J217" s="275"/>
      <c r="K217" s="275"/>
      <c r="L217" s="275"/>
      <c r="M217" s="275"/>
      <c r="N217" s="275"/>
      <c r="O217" s="275"/>
      <c r="P217" s="275"/>
      <c r="Q217" s="275"/>
      <c r="R217" s="275"/>
      <c r="S217" s="276"/>
      <c r="T217" s="70"/>
      <c r="U217" s="70"/>
      <c r="V217" s="70"/>
      <c r="W217" s="70"/>
      <c r="X217" s="70"/>
      <c r="Y217" s="279" t="s">
        <v>456</v>
      </c>
      <c r="Z217" s="279"/>
      <c r="AA217" s="279"/>
      <c r="AB217" s="279"/>
      <c r="AC217" s="279"/>
      <c r="AD217" s="279"/>
      <c r="AE217" s="279"/>
      <c r="AF217" s="279"/>
      <c r="AG217" s="279"/>
      <c r="AH217" s="269">
        <f>SUM(AH221:AJ229)</f>
        <v>0</v>
      </c>
      <c r="AI217" s="270"/>
      <c r="AJ217" s="270"/>
    </row>
    <row r="218" spans="2:36" ht="3" customHeight="1" x14ac:dyDescent="0.15">
      <c r="E218" s="4"/>
    </row>
    <row r="219" spans="2:36" ht="15.75" customHeight="1" x14ac:dyDescent="0.15">
      <c r="B219" s="244" t="s">
        <v>1</v>
      </c>
      <c r="C219" s="246"/>
      <c r="D219" s="244" t="s">
        <v>457</v>
      </c>
      <c r="E219" s="245"/>
      <c r="F219" s="245"/>
      <c r="G219" s="245"/>
      <c r="H219" s="245"/>
      <c r="I219" s="245"/>
      <c r="J219" s="245"/>
      <c r="K219" s="245"/>
      <c r="L219" s="245"/>
      <c r="M219" s="245"/>
      <c r="N219" s="245"/>
      <c r="O219" s="245"/>
      <c r="P219" s="245"/>
      <c r="Q219" s="245"/>
      <c r="R219" s="245"/>
      <c r="S219" s="245"/>
      <c r="T219" s="245"/>
      <c r="U219" s="245"/>
      <c r="V219" s="245"/>
      <c r="W219" s="245"/>
      <c r="X219" s="245"/>
      <c r="Y219" s="245"/>
      <c r="Z219" s="246"/>
      <c r="AA219" s="262" t="s">
        <v>459</v>
      </c>
      <c r="AB219" s="263"/>
      <c r="AC219" s="264"/>
      <c r="AD219" s="262" t="s">
        <v>460</v>
      </c>
      <c r="AE219" s="263"/>
      <c r="AF219" s="263"/>
      <c r="AG219" s="264"/>
      <c r="AH219" s="262" t="s">
        <v>3</v>
      </c>
      <c r="AI219" s="263"/>
      <c r="AJ219" s="264"/>
    </row>
    <row r="220" spans="2:36" ht="3" customHeight="1" x14ac:dyDescent="0.15">
      <c r="C220" s="5"/>
      <c r="E220" s="4"/>
    </row>
    <row r="221" spans="2:36" ht="15.75" customHeight="1" x14ac:dyDescent="0.15">
      <c r="B221" s="271">
        <v>1</v>
      </c>
      <c r="C221" s="272"/>
      <c r="D221" s="253" t="s">
        <v>684</v>
      </c>
      <c r="E221" s="254"/>
      <c r="F221" s="254"/>
      <c r="G221" s="254"/>
      <c r="H221" s="254"/>
      <c r="I221" s="254"/>
      <c r="J221" s="254"/>
      <c r="K221" s="254"/>
      <c r="L221" s="254"/>
      <c r="M221" s="254"/>
      <c r="N221" s="254"/>
      <c r="O221" s="254"/>
      <c r="P221" s="254"/>
      <c r="Q221" s="254"/>
      <c r="R221" s="254"/>
      <c r="S221" s="254"/>
      <c r="T221" s="254"/>
      <c r="U221" s="254"/>
      <c r="V221" s="254"/>
      <c r="W221" s="254"/>
      <c r="X221" s="254"/>
      <c r="Y221" s="254"/>
      <c r="Z221" s="255"/>
      <c r="AA221" s="259"/>
      <c r="AB221" s="260"/>
      <c r="AC221" s="261"/>
      <c r="AD221" s="259"/>
      <c r="AE221" s="260"/>
      <c r="AF221" s="260"/>
      <c r="AG221" s="261"/>
      <c r="AH221" s="250">
        <f>AD221*AA221</f>
        <v>0</v>
      </c>
      <c r="AI221" s="251"/>
      <c r="AJ221" s="252"/>
    </row>
    <row r="222" spans="2:36" ht="3" customHeight="1" x14ac:dyDescent="0.15">
      <c r="B222" s="5"/>
      <c r="C222" s="5"/>
      <c r="D222" s="5"/>
      <c r="F222" s="5"/>
      <c r="G222" s="5"/>
      <c r="H222" s="5"/>
      <c r="I222" s="5"/>
      <c r="J222" s="5"/>
      <c r="K222" s="5"/>
      <c r="L222" s="5"/>
      <c r="M222" s="5"/>
      <c r="N222" s="5"/>
      <c r="O222" s="5"/>
      <c r="P222" s="5"/>
      <c r="Q222" s="5"/>
      <c r="R222" s="5"/>
      <c r="S222" s="5"/>
      <c r="T222" s="5"/>
      <c r="U222" s="5"/>
      <c r="V222" s="5"/>
      <c r="W222" s="5"/>
      <c r="X222" s="5"/>
      <c r="Y222" s="5"/>
      <c r="Z222" s="5"/>
      <c r="AA222" s="21"/>
      <c r="AB222" s="21"/>
      <c r="AC222" s="21"/>
      <c r="AD222" s="5"/>
      <c r="AE222" s="5"/>
      <c r="AF222" s="5"/>
      <c r="AG222" s="5"/>
      <c r="AH222" s="20"/>
      <c r="AI222" s="20"/>
      <c r="AJ222" s="20"/>
    </row>
    <row r="223" spans="2:36" ht="15.75" customHeight="1" x14ac:dyDescent="0.15">
      <c r="B223" s="271">
        <v>2</v>
      </c>
      <c r="C223" s="272"/>
      <c r="D223" s="253" t="s">
        <v>685</v>
      </c>
      <c r="E223" s="254"/>
      <c r="F223" s="254"/>
      <c r="G223" s="254"/>
      <c r="H223" s="254"/>
      <c r="I223" s="254"/>
      <c r="J223" s="254"/>
      <c r="K223" s="254"/>
      <c r="L223" s="254"/>
      <c r="M223" s="254"/>
      <c r="N223" s="254"/>
      <c r="O223" s="254"/>
      <c r="P223" s="254"/>
      <c r="Q223" s="254"/>
      <c r="R223" s="254"/>
      <c r="S223" s="254"/>
      <c r="T223" s="254"/>
      <c r="U223" s="254"/>
      <c r="V223" s="254"/>
      <c r="W223" s="254"/>
      <c r="X223" s="254"/>
      <c r="Y223" s="254"/>
      <c r="Z223" s="255"/>
      <c r="AA223" s="259"/>
      <c r="AB223" s="260"/>
      <c r="AC223" s="261"/>
      <c r="AD223" s="259"/>
      <c r="AE223" s="260"/>
      <c r="AF223" s="260"/>
      <c r="AG223" s="261"/>
      <c r="AH223" s="250">
        <f>AD223*AA223</f>
        <v>0</v>
      </c>
      <c r="AI223" s="251"/>
      <c r="AJ223" s="252"/>
    </row>
    <row r="224" spans="2:36" ht="3" customHeight="1" x14ac:dyDescent="0.15">
      <c r="B224" s="5"/>
      <c r="C224" s="5"/>
      <c r="D224" s="5"/>
      <c r="F224" s="5"/>
      <c r="G224" s="5"/>
      <c r="H224" s="5"/>
      <c r="I224" s="5"/>
      <c r="J224" s="5"/>
      <c r="K224" s="5"/>
      <c r="L224" s="5"/>
      <c r="M224" s="5"/>
      <c r="N224" s="5"/>
      <c r="O224" s="5"/>
      <c r="P224" s="5"/>
      <c r="Q224" s="5"/>
      <c r="R224" s="5"/>
      <c r="S224" s="5"/>
      <c r="T224" s="5"/>
      <c r="U224" s="5"/>
      <c r="V224" s="5"/>
      <c r="W224" s="5"/>
      <c r="X224" s="5"/>
      <c r="Y224" s="5"/>
      <c r="Z224" s="5"/>
      <c r="AA224" s="21"/>
      <c r="AB224" s="21"/>
      <c r="AC224" s="21"/>
      <c r="AD224" s="5"/>
      <c r="AE224" s="5"/>
      <c r="AF224" s="5"/>
      <c r="AG224" s="5"/>
      <c r="AH224" s="20"/>
      <c r="AI224" s="20"/>
      <c r="AJ224" s="20"/>
    </row>
    <row r="225" spans="1:36" ht="15.75" customHeight="1" x14ac:dyDescent="0.15">
      <c r="B225" s="271">
        <v>3</v>
      </c>
      <c r="C225" s="272"/>
      <c r="D225" s="253"/>
      <c r="E225" s="254"/>
      <c r="F225" s="254"/>
      <c r="G225" s="254"/>
      <c r="H225" s="254"/>
      <c r="I225" s="254"/>
      <c r="J225" s="254"/>
      <c r="K225" s="254"/>
      <c r="L225" s="254"/>
      <c r="M225" s="254"/>
      <c r="N225" s="254"/>
      <c r="O225" s="254"/>
      <c r="P225" s="254"/>
      <c r="Q225" s="254"/>
      <c r="R225" s="254"/>
      <c r="S225" s="254"/>
      <c r="T225" s="254"/>
      <c r="U225" s="254"/>
      <c r="V225" s="254"/>
      <c r="W225" s="254"/>
      <c r="X225" s="254"/>
      <c r="Y225" s="254"/>
      <c r="Z225" s="255"/>
      <c r="AA225" s="259"/>
      <c r="AB225" s="260"/>
      <c r="AC225" s="261"/>
      <c r="AD225" s="259"/>
      <c r="AE225" s="260"/>
      <c r="AF225" s="260"/>
      <c r="AG225" s="261"/>
      <c r="AH225" s="250">
        <f>AD225*AA225</f>
        <v>0</v>
      </c>
      <c r="AI225" s="251"/>
      <c r="AJ225" s="252"/>
    </row>
    <row r="226" spans="1:36" ht="3" customHeight="1" x14ac:dyDescent="0.15">
      <c r="B226" s="5"/>
      <c r="C226" s="5"/>
      <c r="D226" s="5"/>
      <c r="F226" s="5"/>
      <c r="G226" s="5"/>
      <c r="H226" s="5"/>
      <c r="I226" s="5"/>
      <c r="J226" s="5"/>
      <c r="K226" s="5"/>
      <c r="L226" s="5"/>
      <c r="M226" s="5"/>
      <c r="N226" s="5"/>
      <c r="O226" s="5"/>
      <c r="P226" s="5"/>
      <c r="Q226" s="5"/>
      <c r="R226" s="5"/>
      <c r="S226" s="5"/>
      <c r="T226" s="5"/>
      <c r="U226" s="5"/>
      <c r="V226" s="5"/>
      <c r="W226" s="5"/>
      <c r="X226" s="5"/>
      <c r="Y226" s="5"/>
      <c r="Z226" s="5"/>
      <c r="AA226" s="21"/>
      <c r="AB226" s="21"/>
      <c r="AC226" s="21"/>
      <c r="AD226" s="5"/>
      <c r="AE226" s="5"/>
      <c r="AF226" s="5"/>
      <c r="AG226" s="5"/>
      <c r="AH226" s="20"/>
      <c r="AI226" s="20"/>
      <c r="AJ226" s="20"/>
    </row>
    <row r="227" spans="1:36" ht="15.75" customHeight="1" x14ac:dyDescent="0.15">
      <c r="B227" s="271">
        <v>4</v>
      </c>
      <c r="C227" s="272"/>
      <c r="D227" s="253"/>
      <c r="E227" s="254"/>
      <c r="F227" s="254"/>
      <c r="G227" s="254"/>
      <c r="H227" s="254"/>
      <c r="I227" s="254"/>
      <c r="J227" s="254"/>
      <c r="K227" s="254"/>
      <c r="L227" s="254"/>
      <c r="M227" s="254"/>
      <c r="N227" s="254"/>
      <c r="O227" s="254"/>
      <c r="P227" s="254"/>
      <c r="Q227" s="254"/>
      <c r="R227" s="254"/>
      <c r="S227" s="254"/>
      <c r="T227" s="254"/>
      <c r="U227" s="254"/>
      <c r="V227" s="254"/>
      <c r="W227" s="254"/>
      <c r="X227" s="254"/>
      <c r="Y227" s="254"/>
      <c r="Z227" s="255"/>
      <c r="AA227" s="259"/>
      <c r="AB227" s="260"/>
      <c r="AC227" s="261"/>
      <c r="AD227" s="259"/>
      <c r="AE227" s="260"/>
      <c r="AF227" s="260"/>
      <c r="AG227" s="261"/>
      <c r="AH227" s="250">
        <f>AD227*AA227</f>
        <v>0</v>
      </c>
      <c r="AI227" s="251"/>
      <c r="AJ227" s="252"/>
    </row>
    <row r="228" spans="1:36" ht="3" customHeight="1" x14ac:dyDescent="0.15">
      <c r="B228" s="5"/>
      <c r="C228" s="5"/>
      <c r="D228" s="5"/>
      <c r="F228" s="5"/>
      <c r="G228" s="5"/>
      <c r="H228" s="5"/>
      <c r="I228" s="5"/>
      <c r="J228" s="5"/>
      <c r="K228" s="5"/>
      <c r="L228" s="5"/>
      <c r="M228" s="5"/>
      <c r="N228" s="5"/>
      <c r="O228" s="5"/>
      <c r="P228" s="5"/>
      <c r="Q228" s="5"/>
      <c r="R228" s="5"/>
      <c r="S228" s="5"/>
      <c r="T228" s="5"/>
      <c r="U228" s="5"/>
      <c r="V228" s="5"/>
      <c r="W228" s="5"/>
      <c r="X228" s="5"/>
      <c r="Y228" s="5"/>
      <c r="Z228" s="5"/>
      <c r="AA228" s="21"/>
      <c r="AB228" s="21"/>
      <c r="AC228" s="21"/>
      <c r="AD228" s="5"/>
      <c r="AE228" s="5"/>
      <c r="AF228" s="5"/>
      <c r="AG228" s="5"/>
      <c r="AH228" s="20"/>
      <c r="AI228" s="20"/>
      <c r="AJ228" s="20"/>
    </row>
    <row r="229" spans="1:36" ht="15.75" customHeight="1" x14ac:dyDescent="0.15">
      <c r="B229" s="271" t="s">
        <v>5</v>
      </c>
      <c r="C229" s="272"/>
      <c r="D229" s="247" t="s">
        <v>458</v>
      </c>
      <c r="E229" s="248"/>
      <c r="F229" s="248"/>
      <c r="G229" s="248"/>
      <c r="H229" s="248"/>
      <c r="I229" s="248"/>
      <c r="J229" s="248"/>
      <c r="K229" s="248"/>
      <c r="L229" s="248"/>
      <c r="M229" s="248"/>
      <c r="N229" s="248"/>
      <c r="O229" s="248"/>
      <c r="P229" s="248"/>
      <c r="Q229" s="248"/>
      <c r="R229" s="248"/>
      <c r="S229" s="248"/>
      <c r="T229" s="248"/>
      <c r="U229" s="248"/>
      <c r="V229" s="248"/>
      <c r="W229" s="248"/>
      <c r="X229" s="248"/>
      <c r="Y229" s="248"/>
      <c r="Z229" s="249"/>
      <c r="AA229" s="337"/>
      <c r="AB229" s="338"/>
      <c r="AC229" s="339"/>
      <c r="AD229" s="337"/>
      <c r="AE229" s="338"/>
      <c r="AF229" s="338"/>
      <c r="AG229" s="339"/>
      <c r="AH229" s="250">
        <f>AH416</f>
        <v>0</v>
      </c>
      <c r="AI229" s="251"/>
      <c r="AJ229" s="252"/>
    </row>
    <row r="230" spans="1:36" ht="3" customHeight="1" x14ac:dyDescent="0.15"/>
    <row r="231" spans="1:36" ht="3" customHeight="1" x14ac:dyDescent="0.15"/>
    <row r="232" spans="1:36" ht="15.75" customHeight="1" x14ac:dyDescent="0.15">
      <c r="B232" s="284" t="str">
        <f>B$8</f>
        <v>PROGRAMME RECHERCHES ROUTES DETEC</v>
      </c>
      <c r="C232" s="284"/>
      <c r="D232" s="284"/>
      <c r="E232" s="284"/>
      <c r="F232" s="284"/>
      <c r="G232" s="284"/>
      <c r="H232" s="284"/>
      <c r="I232" s="284"/>
      <c r="J232" s="284"/>
      <c r="K232" s="284"/>
      <c r="L232" s="284"/>
      <c r="M232" s="284"/>
      <c r="N232" s="284"/>
      <c r="O232" s="284"/>
      <c r="P232" s="284"/>
      <c r="Q232" s="284"/>
      <c r="R232" s="284"/>
      <c r="S232" s="284"/>
      <c r="T232" s="284"/>
      <c r="U232" s="284"/>
      <c r="V232" s="284"/>
      <c r="W232" s="284"/>
      <c r="X232" s="284"/>
      <c r="AA232" s="279" t="str">
        <f>Y$10</f>
        <v>Version du</v>
      </c>
      <c r="AB232" s="279"/>
      <c r="AC232" s="279"/>
      <c r="AD232" s="279"/>
      <c r="AE232" s="279"/>
      <c r="AF232" s="330">
        <f>AF$10</f>
        <v>0</v>
      </c>
      <c r="AG232" s="330"/>
      <c r="AH232" s="330"/>
      <c r="AI232" s="330"/>
      <c r="AJ232" s="330"/>
    </row>
    <row r="233" spans="1:36" ht="3" customHeight="1" x14ac:dyDescent="0.15"/>
    <row r="234" spans="1:36" ht="15.75" customHeight="1" x14ac:dyDescent="0.15">
      <c r="B234" s="285" t="s">
        <v>461</v>
      </c>
      <c r="C234" s="285"/>
      <c r="D234" s="285"/>
      <c r="E234" s="285"/>
      <c r="F234" s="285"/>
      <c r="G234" s="285"/>
      <c r="H234" s="285"/>
      <c r="I234" s="285"/>
      <c r="J234" s="285"/>
      <c r="K234" s="285"/>
      <c r="L234" s="285"/>
      <c r="M234" s="285"/>
      <c r="N234" s="285"/>
      <c r="O234" s="285"/>
      <c r="P234" s="285"/>
      <c r="Q234" s="285"/>
      <c r="R234" s="285"/>
      <c r="S234" s="285"/>
      <c r="T234" s="285"/>
      <c r="U234" s="285"/>
      <c r="V234" s="285"/>
      <c r="W234" s="285"/>
      <c r="X234" s="285"/>
      <c r="Y234" s="285"/>
      <c r="Z234" s="285"/>
      <c r="AA234" s="285"/>
      <c r="AB234" s="285"/>
      <c r="AC234" s="285"/>
      <c r="AD234" s="285"/>
      <c r="AE234" s="285"/>
      <c r="AF234" s="285"/>
      <c r="AG234" s="285"/>
      <c r="AH234" s="285"/>
      <c r="AI234" s="285"/>
      <c r="AJ234" s="285"/>
    </row>
    <row r="235" spans="1:36" ht="3" customHeight="1" x14ac:dyDescent="0.15">
      <c r="A235" s="5"/>
      <c r="B235" s="5"/>
      <c r="C235" s="5"/>
      <c r="D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row>
    <row r="236" spans="1:36" ht="15.75" customHeight="1" x14ac:dyDescent="0.15">
      <c r="A236" s="5"/>
      <c r="B236" s="279" t="s">
        <v>462</v>
      </c>
      <c r="C236" s="279"/>
      <c r="D236" s="279"/>
      <c r="E236" s="279"/>
      <c r="F236" s="279"/>
      <c r="G236" s="279"/>
      <c r="H236" s="279"/>
      <c r="I236" s="279"/>
      <c r="J236" s="279"/>
      <c r="K236" s="279"/>
      <c r="L236" s="279"/>
      <c r="M236" s="279"/>
      <c r="N236" s="279"/>
      <c r="O236" s="279"/>
      <c r="P236" s="279"/>
      <c r="Q236" s="5"/>
      <c r="R236" s="282">
        <f>R155</f>
        <v>0</v>
      </c>
      <c r="S236" s="283"/>
      <c r="T236" s="5"/>
      <c r="U236" s="5"/>
      <c r="V236" s="5"/>
      <c r="W236" s="5"/>
      <c r="X236" s="5"/>
      <c r="Y236" s="5"/>
      <c r="Z236" s="5"/>
      <c r="AA236" s="5"/>
      <c r="AB236" s="5"/>
      <c r="AC236" s="5"/>
      <c r="AD236" s="5"/>
      <c r="AE236" s="5"/>
      <c r="AF236" s="5"/>
      <c r="AG236" s="5"/>
      <c r="AH236" s="5"/>
      <c r="AI236" s="5"/>
      <c r="AJ236" s="5"/>
    </row>
    <row r="237" spans="1:36" ht="3" customHeight="1" x14ac:dyDescent="0.15">
      <c r="A237" s="5"/>
      <c r="B237" s="5"/>
      <c r="C237" s="5"/>
      <c r="D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row>
    <row r="238" spans="1:36" ht="15.75" customHeight="1" x14ac:dyDescent="0.15">
      <c r="A238" s="5"/>
      <c r="B238" s="279" t="s">
        <v>463</v>
      </c>
      <c r="C238" s="279"/>
      <c r="D238" s="279"/>
      <c r="E238" s="279"/>
      <c r="F238" s="279"/>
      <c r="G238" s="279"/>
      <c r="H238" s="279"/>
      <c r="I238" s="279"/>
      <c r="J238" s="279"/>
      <c r="K238" s="279"/>
      <c r="L238" s="279"/>
      <c r="M238" s="279"/>
      <c r="N238" s="279"/>
      <c r="O238" s="279"/>
      <c r="P238" s="279"/>
      <c r="Q238" s="5"/>
      <c r="R238" s="282">
        <f>R157</f>
        <v>0</v>
      </c>
      <c r="S238" s="283"/>
      <c r="U238" s="22"/>
      <c r="V238" s="5"/>
      <c r="W238" s="5"/>
      <c r="X238" s="5"/>
      <c r="Y238" s="5"/>
      <c r="Z238" s="5"/>
      <c r="AA238" s="5"/>
      <c r="AB238" s="5"/>
      <c r="AC238" s="5"/>
      <c r="AD238" s="5"/>
      <c r="AE238" s="5"/>
      <c r="AF238" s="5"/>
      <c r="AG238" s="5"/>
      <c r="AH238" s="5"/>
      <c r="AI238" s="5"/>
      <c r="AJ238" s="5"/>
    </row>
    <row r="239" spans="1:36" ht="3" customHeight="1" x14ac:dyDescent="0.15">
      <c r="A239" s="5"/>
      <c r="B239" s="5"/>
      <c r="C239" s="5"/>
      <c r="D239" s="5"/>
      <c r="F239" s="5"/>
      <c r="G239" s="5"/>
      <c r="H239" s="5"/>
      <c r="I239" s="5"/>
      <c r="J239" s="5"/>
      <c r="K239" s="5"/>
      <c r="L239" s="5"/>
      <c r="M239" s="5"/>
      <c r="N239" s="5"/>
      <c r="O239" s="5"/>
      <c r="P239" s="5"/>
      <c r="Q239" s="5"/>
      <c r="R239" s="5"/>
      <c r="S239" s="5"/>
      <c r="T239" s="22"/>
      <c r="U239" s="22"/>
      <c r="V239" s="5"/>
      <c r="W239" s="5"/>
      <c r="X239" s="5"/>
      <c r="Y239" s="5"/>
      <c r="Z239" s="5"/>
      <c r="AA239" s="5"/>
      <c r="AB239" s="5"/>
      <c r="AC239" s="5"/>
      <c r="AD239" s="5"/>
      <c r="AE239" s="5"/>
      <c r="AF239" s="5"/>
      <c r="AG239" s="5"/>
      <c r="AH239" s="5"/>
      <c r="AI239" s="5"/>
      <c r="AJ239" s="5"/>
    </row>
    <row r="240" spans="1:36" ht="15.75" customHeight="1" x14ac:dyDescent="0.15">
      <c r="A240" s="5"/>
      <c r="B240" s="363" t="s">
        <v>464</v>
      </c>
      <c r="C240" s="364"/>
      <c r="D240" s="364"/>
      <c r="E240" s="364"/>
      <c r="F240" s="364"/>
      <c r="G240" s="364"/>
      <c r="H240" s="365"/>
      <c r="I240" s="343" t="str">
        <f>M191&amp;" "&amp;P191&amp;" "&amp;U191</f>
        <v xml:space="preserve">  </v>
      </c>
      <c r="J240" s="343"/>
      <c r="K240" s="343" t="str">
        <f>M193&amp;" "&amp;P193&amp;" "&amp;U193</f>
        <v xml:space="preserve">  </v>
      </c>
      <c r="L240" s="343"/>
      <c r="M240" s="343"/>
      <c r="N240" s="343" t="str">
        <f>M195&amp;" "&amp;P195&amp;" "&amp;U195</f>
        <v xml:space="preserve">  </v>
      </c>
      <c r="O240" s="343"/>
      <c r="P240" s="343" t="str">
        <f>M197&amp;" "&amp;P197&amp;" "&amp;U197</f>
        <v xml:space="preserve">  </v>
      </c>
      <c r="Q240" s="343"/>
      <c r="R240" s="343" t="str">
        <f>M199&amp;" "&amp;P199&amp;" "&amp;U199</f>
        <v xml:space="preserve">  </v>
      </c>
      <c r="S240" s="343"/>
      <c r="T240" s="343" t="str">
        <f>M201&amp;" "&amp;P201&amp;" "&amp;U201</f>
        <v xml:space="preserve">  </v>
      </c>
      <c r="U240" s="343"/>
      <c r="V240" s="343" t="str">
        <f>M203&amp;" "&amp;P203&amp;" "&amp;U203</f>
        <v xml:space="preserve">  </v>
      </c>
      <c r="W240" s="343"/>
      <c r="X240" s="343" t="str">
        <f>M205&amp;" "&amp;P205&amp;" "&amp;U205</f>
        <v xml:space="preserve">  </v>
      </c>
      <c r="Y240" s="343"/>
      <c r="Z240" s="343" t="str">
        <f>M207&amp;" "&amp;P207&amp;" "&amp;U207</f>
        <v xml:space="preserve">  </v>
      </c>
      <c r="AA240" s="343"/>
      <c r="AB240" s="343" t="str">
        <f>M209&amp;" "&amp;P209&amp;" "&amp;U209</f>
        <v xml:space="preserve">  </v>
      </c>
      <c r="AC240" s="343"/>
      <c r="AD240" s="343" t="str">
        <f>M211&amp;" "&amp;P211&amp;" "&amp;U211</f>
        <v xml:space="preserve">  </v>
      </c>
      <c r="AE240" s="343"/>
      <c r="AF240" s="343" t="str">
        <f>M213&amp;" "&amp;P213&amp;" "&amp;U213</f>
        <v xml:space="preserve">  </v>
      </c>
      <c r="AG240" s="343"/>
      <c r="AH240" s="5"/>
      <c r="AI240" s="5"/>
      <c r="AJ240" s="5"/>
    </row>
    <row r="241" spans="1:36" ht="3" customHeight="1" x14ac:dyDescent="0.15">
      <c r="A241" s="5"/>
      <c r="B241" s="366"/>
      <c r="C241" s="367"/>
      <c r="D241" s="367"/>
      <c r="E241" s="367"/>
      <c r="F241" s="367"/>
      <c r="G241" s="367"/>
      <c r="H241" s="368"/>
      <c r="I241" s="343"/>
      <c r="J241" s="343"/>
      <c r="K241" s="343"/>
      <c r="L241" s="343"/>
      <c r="M241" s="343"/>
      <c r="N241" s="343"/>
      <c r="O241" s="343"/>
      <c r="P241" s="343"/>
      <c r="Q241" s="343"/>
      <c r="R241" s="343"/>
      <c r="S241" s="343"/>
      <c r="T241" s="343"/>
      <c r="U241" s="343"/>
      <c r="V241" s="343"/>
      <c r="W241" s="343"/>
      <c r="X241" s="343"/>
      <c r="Y241" s="343"/>
      <c r="Z241" s="343"/>
      <c r="AA241" s="343"/>
      <c r="AB241" s="343"/>
      <c r="AC241" s="343"/>
      <c r="AD241" s="343"/>
      <c r="AE241" s="343"/>
      <c r="AF241" s="343"/>
      <c r="AG241" s="343"/>
      <c r="AH241" s="5"/>
      <c r="AI241" s="5"/>
      <c r="AJ241" s="5"/>
    </row>
    <row r="242" spans="1:36" ht="15.75" customHeight="1" x14ac:dyDescent="0.15">
      <c r="A242" s="5"/>
      <c r="B242" s="366"/>
      <c r="C242" s="367"/>
      <c r="D242" s="367"/>
      <c r="E242" s="367"/>
      <c r="F242" s="367"/>
      <c r="G242" s="367"/>
      <c r="H242" s="368"/>
      <c r="I242" s="343"/>
      <c r="J242" s="343"/>
      <c r="K242" s="343"/>
      <c r="L242" s="343"/>
      <c r="M242" s="343"/>
      <c r="N242" s="343"/>
      <c r="O242" s="343"/>
      <c r="P242" s="343"/>
      <c r="Q242" s="343"/>
      <c r="R242" s="343"/>
      <c r="S242" s="343"/>
      <c r="T242" s="343"/>
      <c r="U242" s="343"/>
      <c r="V242" s="343"/>
      <c r="W242" s="343"/>
      <c r="X242" s="343"/>
      <c r="Y242" s="343"/>
      <c r="Z242" s="343"/>
      <c r="AA242" s="343"/>
      <c r="AB242" s="343"/>
      <c r="AC242" s="343"/>
      <c r="AD242" s="343"/>
      <c r="AE242" s="343"/>
      <c r="AF242" s="343"/>
      <c r="AG242" s="343"/>
      <c r="AH242" s="5"/>
      <c r="AI242" s="5"/>
      <c r="AJ242" s="5"/>
    </row>
    <row r="243" spans="1:36" ht="3" customHeight="1" x14ac:dyDescent="0.15">
      <c r="A243" s="5"/>
      <c r="B243" s="366"/>
      <c r="C243" s="367"/>
      <c r="D243" s="367"/>
      <c r="E243" s="367"/>
      <c r="F243" s="367"/>
      <c r="G243" s="367"/>
      <c r="H243" s="368"/>
      <c r="I243" s="343"/>
      <c r="J243" s="343"/>
      <c r="K243" s="343"/>
      <c r="L243" s="343"/>
      <c r="M243" s="343"/>
      <c r="N243" s="343"/>
      <c r="O243" s="343"/>
      <c r="P243" s="343"/>
      <c r="Q243" s="343"/>
      <c r="R243" s="343"/>
      <c r="S243" s="343"/>
      <c r="T243" s="343"/>
      <c r="U243" s="343"/>
      <c r="V243" s="343"/>
      <c r="W243" s="343"/>
      <c r="X243" s="343"/>
      <c r="Y243" s="343"/>
      <c r="Z243" s="343"/>
      <c r="AA243" s="343"/>
      <c r="AB243" s="343"/>
      <c r="AC243" s="343"/>
      <c r="AD243" s="343"/>
      <c r="AE243" s="343"/>
      <c r="AF243" s="343"/>
      <c r="AG243" s="343"/>
      <c r="AH243" s="5"/>
      <c r="AI243" s="5"/>
      <c r="AJ243" s="5"/>
    </row>
    <row r="244" spans="1:36" ht="15.75" customHeight="1" x14ac:dyDescent="0.15">
      <c r="A244" s="5"/>
      <c r="B244" s="366"/>
      <c r="C244" s="367"/>
      <c r="D244" s="367"/>
      <c r="E244" s="367"/>
      <c r="F244" s="367"/>
      <c r="G244" s="367"/>
      <c r="H244" s="368"/>
      <c r="I244" s="343"/>
      <c r="J244" s="343"/>
      <c r="K244" s="343"/>
      <c r="L244" s="343"/>
      <c r="M244" s="343"/>
      <c r="N244" s="343"/>
      <c r="O244" s="343"/>
      <c r="P244" s="343"/>
      <c r="Q244" s="343"/>
      <c r="R244" s="343"/>
      <c r="S244" s="343"/>
      <c r="T244" s="343"/>
      <c r="U244" s="343"/>
      <c r="V244" s="343"/>
      <c r="W244" s="343"/>
      <c r="X244" s="343"/>
      <c r="Y244" s="343"/>
      <c r="Z244" s="343"/>
      <c r="AA244" s="343"/>
      <c r="AB244" s="343"/>
      <c r="AC244" s="343"/>
      <c r="AD244" s="343"/>
      <c r="AE244" s="343"/>
      <c r="AF244" s="343"/>
      <c r="AG244" s="343"/>
      <c r="AH244" s="5"/>
      <c r="AI244" s="5"/>
      <c r="AJ244" s="5"/>
    </row>
    <row r="245" spans="1:36" ht="3" customHeight="1" x14ac:dyDescent="0.15">
      <c r="A245" s="5"/>
      <c r="B245" s="366"/>
      <c r="C245" s="367"/>
      <c r="D245" s="367"/>
      <c r="E245" s="367"/>
      <c r="F245" s="367"/>
      <c r="G245" s="367"/>
      <c r="H245" s="368"/>
      <c r="I245" s="343"/>
      <c r="J245" s="343"/>
      <c r="K245" s="343"/>
      <c r="L245" s="343"/>
      <c r="M245" s="343"/>
      <c r="N245" s="343"/>
      <c r="O245" s="343"/>
      <c r="P245" s="343"/>
      <c r="Q245" s="343"/>
      <c r="R245" s="343"/>
      <c r="S245" s="343"/>
      <c r="T245" s="343"/>
      <c r="U245" s="343"/>
      <c r="V245" s="343"/>
      <c r="W245" s="343"/>
      <c r="X245" s="343"/>
      <c r="Y245" s="343"/>
      <c r="Z245" s="343"/>
      <c r="AA245" s="343"/>
      <c r="AB245" s="343"/>
      <c r="AC245" s="343"/>
      <c r="AD245" s="343"/>
      <c r="AE245" s="343"/>
      <c r="AF245" s="343"/>
      <c r="AG245" s="343"/>
      <c r="AH245" s="5"/>
      <c r="AI245" s="5"/>
      <c r="AJ245" s="5"/>
    </row>
    <row r="246" spans="1:36" ht="15.75" customHeight="1" x14ac:dyDescent="0.15">
      <c r="A246" s="5"/>
      <c r="B246" s="366"/>
      <c r="C246" s="367"/>
      <c r="D246" s="367"/>
      <c r="E246" s="367"/>
      <c r="F246" s="367"/>
      <c r="G246" s="367"/>
      <c r="H246" s="368"/>
      <c r="I246" s="343"/>
      <c r="J246" s="343"/>
      <c r="K246" s="343"/>
      <c r="L246" s="343"/>
      <c r="M246" s="343"/>
      <c r="N246" s="343"/>
      <c r="O246" s="343"/>
      <c r="P246" s="343"/>
      <c r="Q246" s="343"/>
      <c r="R246" s="343"/>
      <c r="S246" s="343"/>
      <c r="T246" s="343"/>
      <c r="U246" s="343"/>
      <c r="V246" s="343"/>
      <c r="W246" s="343"/>
      <c r="X246" s="343"/>
      <c r="Y246" s="343"/>
      <c r="Z246" s="343"/>
      <c r="AA246" s="343"/>
      <c r="AB246" s="343"/>
      <c r="AC246" s="343"/>
      <c r="AD246" s="343"/>
      <c r="AE246" s="343"/>
      <c r="AF246" s="343"/>
      <c r="AG246" s="343"/>
      <c r="AH246" s="344" t="s">
        <v>465</v>
      </c>
      <c r="AI246" s="345"/>
      <c r="AJ246" s="346"/>
    </row>
    <row r="247" spans="1:36" ht="3" customHeight="1" x14ac:dyDescent="0.15">
      <c r="A247" s="5"/>
      <c r="B247" s="366"/>
      <c r="C247" s="367"/>
      <c r="D247" s="367"/>
      <c r="E247" s="367"/>
      <c r="F247" s="367"/>
      <c r="G247" s="367"/>
      <c r="H247" s="368"/>
      <c r="I247" s="343"/>
      <c r="J247" s="343"/>
      <c r="K247" s="343"/>
      <c r="L247" s="343"/>
      <c r="M247" s="343"/>
      <c r="N247" s="343"/>
      <c r="O247" s="343"/>
      <c r="P247" s="343"/>
      <c r="Q247" s="343"/>
      <c r="R247" s="343"/>
      <c r="S247" s="343"/>
      <c r="T247" s="343"/>
      <c r="U247" s="343"/>
      <c r="V247" s="343"/>
      <c r="W247" s="343"/>
      <c r="X247" s="343"/>
      <c r="Y247" s="343"/>
      <c r="Z247" s="343"/>
      <c r="AA247" s="343"/>
      <c r="AB247" s="343"/>
      <c r="AC247" s="343"/>
      <c r="AD247" s="343"/>
      <c r="AE247" s="343"/>
      <c r="AF247" s="343"/>
      <c r="AG247" s="343"/>
      <c r="AH247" s="347"/>
      <c r="AI247" s="348"/>
      <c r="AJ247" s="349"/>
    </row>
    <row r="248" spans="1:36" ht="15.75" customHeight="1" x14ac:dyDescent="0.15">
      <c r="A248" s="5"/>
      <c r="B248" s="366"/>
      <c r="C248" s="367"/>
      <c r="D248" s="367"/>
      <c r="E248" s="367"/>
      <c r="F248" s="367"/>
      <c r="G248" s="367"/>
      <c r="H248" s="368"/>
      <c r="I248" s="343"/>
      <c r="J248" s="343"/>
      <c r="K248" s="343"/>
      <c r="L248" s="343"/>
      <c r="M248" s="343"/>
      <c r="N248" s="343"/>
      <c r="O248" s="343"/>
      <c r="P248" s="343"/>
      <c r="Q248" s="343"/>
      <c r="R248" s="343"/>
      <c r="S248" s="343"/>
      <c r="T248" s="343"/>
      <c r="U248" s="343"/>
      <c r="V248" s="343"/>
      <c r="W248" s="343"/>
      <c r="X248" s="343"/>
      <c r="Y248" s="343"/>
      <c r="Z248" s="343"/>
      <c r="AA248" s="343"/>
      <c r="AB248" s="343"/>
      <c r="AC248" s="343"/>
      <c r="AD248" s="343"/>
      <c r="AE248" s="343"/>
      <c r="AF248" s="343"/>
      <c r="AG248" s="343"/>
      <c r="AH248" s="347"/>
      <c r="AI248" s="348"/>
      <c r="AJ248" s="349"/>
    </row>
    <row r="249" spans="1:36" ht="3" customHeight="1" x14ac:dyDescent="0.15">
      <c r="A249" s="5"/>
      <c r="B249" s="366"/>
      <c r="C249" s="367"/>
      <c r="D249" s="367"/>
      <c r="E249" s="367"/>
      <c r="F249" s="367"/>
      <c r="G249" s="367"/>
      <c r="H249" s="368"/>
      <c r="I249" s="343"/>
      <c r="J249" s="343"/>
      <c r="K249" s="343"/>
      <c r="L249" s="343"/>
      <c r="M249" s="343"/>
      <c r="N249" s="343"/>
      <c r="O249" s="343"/>
      <c r="P249" s="343"/>
      <c r="Q249" s="343"/>
      <c r="R249" s="343"/>
      <c r="S249" s="343"/>
      <c r="T249" s="343"/>
      <c r="U249" s="343"/>
      <c r="V249" s="343"/>
      <c r="W249" s="343"/>
      <c r="X249" s="343"/>
      <c r="Y249" s="343"/>
      <c r="Z249" s="343"/>
      <c r="AA249" s="343"/>
      <c r="AB249" s="343"/>
      <c r="AC249" s="343"/>
      <c r="AD249" s="343"/>
      <c r="AE249" s="343"/>
      <c r="AF249" s="343"/>
      <c r="AG249" s="343"/>
      <c r="AH249" s="350"/>
      <c r="AI249" s="351"/>
      <c r="AJ249" s="352"/>
    </row>
    <row r="250" spans="1:36" ht="15.75" customHeight="1" x14ac:dyDescent="0.15">
      <c r="A250" s="5"/>
      <c r="B250" s="369"/>
      <c r="C250" s="370"/>
      <c r="D250" s="370"/>
      <c r="E250" s="370"/>
      <c r="F250" s="370"/>
      <c r="G250" s="370"/>
      <c r="H250" s="371"/>
      <c r="I250" s="343"/>
      <c r="J250" s="343"/>
      <c r="K250" s="343"/>
      <c r="L250" s="343"/>
      <c r="M250" s="343"/>
      <c r="N250" s="343"/>
      <c r="O250" s="343"/>
      <c r="P250" s="343"/>
      <c r="Q250" s="343"/>
      <c r="R250" s="343"/>
      <c r="S250" s="343"/>
      <c r="T250" s="343"/>
      <c r="U250" s="343"/>
      <c r="V250" s="343"/>
      <c r="W250" s="343"/>
      <c r="X250" s="343"/>
      <c r="Y250" s="343"/>
      <c r="Z250" s="343"/>
      <c r="AA250" s="343"/>
      <c r="AB250" s="343"/>
      <c r="AC250" s="343"/>
      <c r="AD250" s="343"/>
      <c r="AE250" s="343"/>
      <c r="AF250" s="343"/>
      <c r="AG250" s="343"/>
      <c r="AH250" s="355">
        <f>SUM(AH254:AJ276)</f>
        <v>0</v>
      </c>
      <c r="AI250" s="356"/>
      <c r="AJ250" s="357"/>
    </row>
    <row r="251" spans="1:36" ht="3" customHeight="1" x14ac:dyDescent="0.15">
      <c r="A251" s="5"/>
      <c r="B251" s="5"/>
      <c r="C251" s="5"/>
      <c r="D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row>
    <row r="252" spans="1:36" ht="15.75" customHeight="1" x14ac:dyDescent="0.15">
      <c r="A252" s="5"/>
      <c r="B252" s="23" t="s">
        <v>359</v>
      </c>
      <c r="C252" s="244" t="s">
        <v>466</v>
      </c>
      <c r="D252" s="245"/>
      <c r="E252" s="245"/>
      <c r="F252" s="245"/>
      <c r="G252" s="245"/>
      <c r="H252" s="245"/>
      <c r="I252" s="358" t="s">
        <v>467</v>
      </c>
      <c r="J252" s="359"/>
      <c r="K252" s="359"/>
      <c r="L252" s="359"/>
      <c r="M252" s="359"/>
      <c r="N252" s="359"/>
      <c r="O252" s="359"/>
      <c r="P252" s="359"/>
      <c r="Q252" s="359"/>
      <c r="R252" s="359"/>
      <c r="S252" s="359"/>
      <c r="T252" s="359"/>
      <c r="U252" s="359"/>
      <c r="V252" s="359"/>
      <c r="W252" s="359"/>
      <c r="X252" s="359"/>
      <c r="Y252" s="359"/>
      <c r="Z252" s="359"/>
      <c r="AA252" s="359"/>
      <c r="AB252" s="359"/>
      <c r="AC252" s="359"/>
      <c r="AD252" s="359"/>
      <c r="AE252" s="359"/>
      <c r="AF252" s="359"/>
      <c r="AG252" s="360"/>
      <c r="AH252" s="262" t="s">
        <v>3</v>
      </c>
      <c r="AI252" s="263"/>
      <c r="AJ252" s="264"/>
    </row>
    <row r="253" spans="1:36" ht="3" customHeight="1" x14ac:dyDescent="0.15">
      <c r="A253" s="5"/>
      <c r="B253" s="24"/>
      <c r="C253" s="5"/>
      <c r="D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row>
    <row r="254" spans="1:36" ht="15.75" customHeight="1" x14ac:dyDescent="0.15">
      <c r="A254" s="5"/>
      <c r="B254" s="60">
        <f>B163</f>
        <v>1</v>
      </c>
      <c r="C254" s="253"/>
      <c r="D254" s="254"/>
      <c r="E254" s="254"/>
      <c r="F254" s="254"/>
      <c r="G254" s="254"/>
      <c r="H254" s="255"/>
      <c r="I254" s="340"/>
      <c r="J254" s="341"/>
      <c r="K254" s="340"/>
      <c r="L254" s="342"/>
      <c r="M254" s="341"/>
      <c r="N254" s="340"/>
      <c r="O254" s="341"/>
      <c r="P254" s="340"/>
      <c r="Q254" s="341"/>
      <c r="R254" s="340"/>
      <c r="S254" s="341"/>
      <c r="T254" s="340"/>
      <c r="U254" s="341"/>
      <c r="V254" s="340"/>
      <c r="W254" s="341"/>
      <c r="X254" s="340"/>
      <c r="Y254" s="341"/>
      <c r="Z254" s="340"/>
      <c r="AA254" s="341"/>
      <c r="AB254" s="340"/>
      <c r="AC254" s="341"/>
      <c r="AD254" s="340"/>
      <c r="AE254" s="341"/>
      <c r="AF254" s="340"/>
      <c r="AG254" s="341"/>
      <c r="AH254" s="334">
        <f>SUM(I254:AG254)</f>
        <v>0</v>
      </c>
      <c r="AI254" s="353"/>
      <c r="AJ254" s="354"/>
    </row>
    <row r="255" spans="1:36" ht="3" customHeight="1" x14ac:dyDescent="0.15">
      <c r="A255" s="5"/>
      <c r="B255" s="24"/>
      <c r="C255" s="5"/>
      <c r="D255" s="5"/>
      <c r="F255" s="5"/>
      <c r="G255" s="5"/>
      <c r="H255" s="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5"/>
      <c r="AI255" s="5"/>
      <c r="AJ255" s="5"/>
    </row>
    <row r="256" spans="1:36" ht="15.75" customHeight="1" x14ac:dyDescent="0.15">
      <c r="A256" s="5"/>
      <c r="B256" s="60" t="str">
        <f>B165</f>
        <v/>
      </c>
      <c r="C256" s="253"/>
      <c r="D256" s="254"/>
      <c r="E256" s="254"/>
      <c r="F256" s="254"/>
      <c r="G256" s="254"/>
      <c r="H256" s="255"/>
      <c r="I256" s="340"/>
      <c r="J256" s="341"/>
      <c r="K256" s="340"/>
      <c r="L256" s="342"/>
      <c r="M256" s="341"/>
      <c r="N256" s="340"/>
      <c r="O256" s="341"/>
      <c r="P256" s="340"/>
      <c r="Q256" s="341"/>
      <c r="R256" s="340"/>
      <c r="S256" s="341"/>
      <c r="T256" s="340"/>
      <c r="U256" s="341"/>
      <c r="V256" s="340"/>
      <c r="W256" s="341"/>
      <c r="X256" s="340"/>
      <c r="Y256" s="341"/>
      <c r="Z256" s="340"/>
      <c r="AA256" s="341"/>
      <c r="AB256" s="340"/>
      <c r="AC256" s="341"/>
      <c r="AD256" s="340"/>
      <c r="AE256" s="341"/>
      <c r="AF256" s="340"/>
      <c r="AG256" s="341"/>
      <c r="AH256" s="334">
        <f>SUM(I256:AG256)</f>
        <v>0</v>
      </c>
      <c r="AI256" s="353"/>
      <c r="AJ256" s="354"/>
    </row>
    <row r="257" spans="1:36" ht="3" customHeight="1" x14ac:dyDescent="0.15">
      <c r="A257" s="5"/>
      <c r="B257" s="24"/>
      <c r="C257" s="5"/>
      <c r="D257" s="5"/>
      <c r="F257" s="5"/>
      <c r="G257" s="5"/>
      <c r="H257" s="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5"/>
      <c r="AI257" s="5"/>
      <c r="AJ257" s="5"/>
    </row>
    <row r="258" spans="1:36" ht="15.75" customHeight="1" x14ac:dyDescent="0.15">
      <c r="A258" s="5"/>
      <c r="B258" s="60" t="str">
        <f>B167</f>
        <v/>
      </c>
      <c r="C258" s="253"/>
      <c r="D258" s="254"/>
      <c r="E258" s="254"/>
      <c r="F258" s="254"/>
      <c r="G258" s="254"/>
      <c r="H258" s="255"/>
      <c r="I258" s="340"/>
      <c r="J258" s="341"/>
      <c r="K258" s="340"/>
      <c r="L258" s="342"/>
      <c r="M258" s="341"/>
      <c r="N258" s="340"/>
      <c r="O258" s="341"/>
      <c r="P258" s="340"/>
      <c r="Q258" s="341"/>
      <c r="R258" s="340"/>
      <c r="S258" s="341"/>
      <c r="T258" s="340"/>
      <c r="U258" s="341"/>
      <c r="V258" s="340"/>
      <c r="W258" s="341"/>
      <c r="X258" s="340"/>
      <c r="Y258" s="341"/>
      <c r="Z258" s="340"/>
      <c r="AA258" s="341"/>
      <c r="AB258" s="340"/>
      <c r="AC258" s="341"/>
      <c r="AD258" s="340"/>
      <c r="AE258" s="341"/>
      <c r="AF258" s="340"/>
      <c r="AG258" s="341"/>
      <c r="AH258" s="334">
        <f>SUM(I258:AG258)</f>
        <v>0</v>
      </c>
      <c r="AI258" s="353"/>
      <c r="AJ258" s="354"/>
    </row>
    <row r="259" spans="1:36" ht="3" customHeight="1" x14ac:dyDescent="0.15">
      <c r="A259" s="5"/>
      <c r="B259" s="24"/>
      <c r="C259" s="5"/>
      <c r="D259" s="5"/>
      <c r="F259" s="5"/>
      <c r="G259" s="5"/>
      <c r="H259" s="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5"/>
      <c r="AI259" s="5"/>
      <c r="AJ259" s="5"/>
    </row>
    <row r="260" spans="1:36" ht="15.75" customHeight="1" x14ac:dyDescent="0.15">
      <c r="A260" s="5"/>
      <c r="B260" s="60" t="str">
        <f>B169</f>
        <v/>
      </c>
      <c r="C260" s="253"/>
      <c r="D260" s="254"/>
      <c r="E260" s="254"/>
      <c r="F260" s="254"/>
      <c r="G260" s="254"/>
      <c r="H260" s="255"/>
      <c r="I260" s="340"/>
      <c r="J260" s="341"/>
      <c r="K260" s="340"/>
      <c r="L260" s="342"/>
      <c r="M260" s="341"/>
      <c r="N260" s="340"/>
      <c r="O260" s="341"/>
      <c r="P260" s="340"/>
      <c r="Q260" s="341"/>
      <c r="R260" s="340"/>
      <c r="S260" s="341"/>
      <c r="T260" s="340"/>
      <c r="U260" s="341"/>
      <c r="V260" s="340"/>
      <c r="W260" s="341"/>
      <c r="X260" s="340"/>
      <c r="Y260" s="341"/>
      <c r="Z260" s="340"/>
      <c r="AA260" s="341"/>
      <c r="AB260" s="340"/>
      <c r="AC260" s="341"/>
      <c r="AD260" s="340"/>
      <c r="AE260" s="341"/>
      <c r="AF260" s="340"/>
      <c r="AG260" s="341"/>
      <c r="AH260" s="334">
        <f>SUM(I260:AG260)</f>
        <v>0</v>
      </c>
      <c r="AI260" s="353"/>
      <c r="AJ260" s="354"/>
    </row>
    <row r="261" spans="1:36" ht="3" customHeight="1" x14ac:dyDescent="0.15">
      <c r="A261" s="5"/>
      <c r="B261" s="24"/>
      <c r="C261" s="5"/>
      <c r="D261" s="5"/>
      <c r="F261" s="5"/>
      <c r="G261" s="5"/>
      <c r="H261" s="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5"/>
      <c r="AI261" s="5"/>
      <c r="AJ261" s="5"/>
    </row>
    <row r="262" spans="1:36" ht="15.75" customHeight="1" x14ac:dyDescent="0.15">
      <c r="A262" s="5"/>
      <c r="B262" s="60" t="str">
        <f>B171</f>
        <v/>
      </c>
      <c r="C262" s="253"/>
      <c r="D262" s="254"/>
      <c r="E262" s="254"/>
      <c r="F262" s="254"/>
      <c r="G262" s="254"/>
      <c r="H262" s="255"/>
      <c r="I262" s="340"/>
      <c r="J262" s="341"/>
      <c r="K262" s="340"/>
      <c r="L262" s="342"/>
      <c r="M262" s="341"/>
      <c r="N262" s="340"/>
      <c r="O262" s="341"/>
      <c r="P262" s="340"/>
      <c r="Q262" s="341"/>
      <c r="R262" s="340"/>
      <c r="S262" s="341"/>
      <c r="T262" s="340"/>
      <c r="U262" s="341"/>
      <c r="V262" s="340"/>
      <c r="W262" s="341"/>
      <c r="X262" s="340"/>
      <c r="Y262" s="341"/>
      <c r="Z262" s="340"/>
      <c r="AA262" s="341"/>
      <c r="AB262" s="340"/>
      <c r="AC262" s="341"/>
      <c r="AD262" s="340"/>
      <c r="AE262" s="341"/>
      <c r="AF262" s="340"/>
      <c r="AG262" s="341"/>
      <c r="AH262" s="334">
        <f>SUM(I262:AG262)</f>
        <v>0</v>
      </c>
      <c r="AI262" s="353"/>
      <c r="AJ262" s="354"/>
    </row>
    <row r="263" spans="1:36" ht="3" customHeight="1" x14ac:dyDescent="0.15">
      <c r="A263" s="5"/>
      <c r="B263" s="24"/>
      <c r="C263" s="5"/>
      <c r="D263" s="5"/>
      <c r="F263" s="5"/>
      <c r="G263" s="5"/>
      <c r="H263" s="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c r="AH263" s="5"/>
      <c r="AI263" s="5"/>
      <c r="AJ263" s="5"/>
    </row>
    <row r="264" spans="1:36" ht="15.75" customHeight="1" x14ac:dyDescent="0.15">
      <c r="A264" s="5"/>
      <c r="B264" s="60" t="str">
        <f>B173</f>
        <v/>
      </c>
      <c r="C264" s="253"/>
      <c r="D264" s="254"/>
      <c r="E264" s="254"/>
      <c r="F264" s="254"/>
      <c r="G264" s="254"/>
      <c r="H264" s="255"/>
      <c r="I264" s="340"/>
      <c r="J264" s="341"/>
      <c r="K264" s="340"/>
      <c r="L264" s="342"/>
      <c r="M264" s="341"/>
      <c r="N264" s="340"/>
      <c r="O264" s="341"/>
      <c r="P264" s="340"/>
      <c r="Q264" s="341"/>
      <c r="R264" s="340"/>
      <c r="S264" s="341"/>
      <c r="T264" s="340"/>
      <c r="U264" s="341"/>
      <c r="V264" s="340"/>
      <c r="W264" s="341"/>
      <c r="X264" s="340"/>
      <c r="Y264" s="341"/>
      <c r="Z264" s="340"/>
      <c r="AA264" s="341"/>
      <c r="AB264" s="340"/>
      <c r="AC264" s="341"/>
      <c r="AD264" s="340"/>
      <c r="AE264" s="341"/>
      <c r="AF264" s="340"/>
      <c r="AG264" s="341"/>
      <c r="AH264" s="334">
        <f>SUM(I264:AG264)</f>
        <v>0</v>
      </c>
      <c r="AI264" s="353"/>
      <c r="AJ264" s="354"/>
    </row>
    <row r="265" spans="1:36" ht="3" customHeight="1" x14ac:dyDescent="0.15">
      <c r="A265" s="5"/>
      <c r="B265" s="24"/>
      <c r="C265" s="5"/>
      <c r="D265" s="5"/>
      <c r="F265" s="5"/>
      <c r="G265" s="5"/>
      <c r="H265" s="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5"/>
      <c r="AI265" s="5"/>
      <c r="AJ265" s="5"/>
    </row>
    <row r="266" spans="1:36" ht="15.75" customHeight="1" x14ac:dyDescent="0.15">
      <c r="A266" s="5"/>
      <c r="B266" s="60" t="str">
        <f>B175</f>
        <v/>
      </c>
      <c r="C266" s="253"/>
      <c r="D266" s="254"/>
      <c r="E266" s="254"/>
      <c r="F266" s="254"/>
      <c r="G266" s="254"/>
      <c r="H266" s="255"/>
      <c r="I266" s="340"/>
      <c r="J266" s="341"/>
      <c r="K266" s="340"/>
      <c r="L266" s="342"/>
      <c r="M266" s="341"/>
      <c r="N266" s="340"/>
      <c r="O266" s="341"/>
      <c r="P266" s="340"/>
      <c r="Q266" s="341"/>
      <c r="R266" s="340"/>
      <c r="S266" s="341"/>
      <c r="T266" s="340"/>
      <c r="U266" s="341"/>
      <c r="V266" s="340"/>
      <c r="W266" s="341"/>
      <c r="X266" s="340"/>
      <c r="Y266" s="341"/>
      <c r="Z266" s="340"/>
      <c r="AA266" s="341"/>
      <c r="AB266" s="340"/>
      <c r="AC266" s="341"/>
      <c r="AD266" s="340"/>
      <c r="AE266" s="341"/>
      <c r="AF266" s="340"/>
      <c r="AG266" s="341"/>
      <c r="AH266" s="334">
        <f>SUM(I266:AG266)</f>
        <v>0</v>
      </c>
      <c r="AI266" s="353"/>
      <c r="AJ266" s="354"/>
    </row>
    <row r="267" spans="1:36" ht="3" customHeight="1" x14ac:dyDescent="0.15">
      <c r="A267" s="5"/>
      <c r="B267" s="24"/>
      <c r="C267" s="5"/>
      <c r="D267" s="5"/>
      <c r="F267" s="5"/>
      <c r="G267" s="5"/>
      <c r="H267" s="5"/>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5"/>
      <c r="AI267" s="5"/>
      <c r="AJ267" s="5"/>
    </row>
    <row r="268" spans="1:36" ht="15.75" customHeight="1" x14ac:dyDescent="0.15">
      <c r="A268" s="5"/>
      <c r="B268" s="60" t="str">
        <f>B177</f>
        <v/>
      </c>
      <c r="C268" s="253"/>
      <c r="D268" s="254"/>
      <c r="E268" s="254"/>
      <c r="F268" s="254"/>
      <c r="G268" s="254"/>
      <c r="H268" s="255"/>
      <c r="I268" s="340"/>
      <c r="J268" s="341"/>
      <c r="K268" s="340"/>
      <c r="L268" s="342"/>
      <c r="M268" s="341"/>
      <c r="N268" s="340"/>
      <c r="O268" s="341"/>
      <c r="P268" s="340"/>
      <c r="Q268" s="341"/>
      <c r="R268" s="340"/>
      <c r="S268" s="341"/>
      <c r="T268" s="340"/>
      <c r="U268" s="341"/>
      <c r="V268" s="340"/>
      <c r="W268" s="341"/>
      <c r="X268" s="340"/>
      <c r="Y268" s="341"/>
      <c r="Z268" s="340"/>
      <c r="AA268" s="341"/>
      <c r="AB268" s="340"/>
      <c r="AC268" s="341"/>
      <c r="AD268" s="340"/>
      <c r="AE268" s="341"/>
      <c r="AF268" s="340"/>
      <c r="AG268" s="341"/>
      <c r="AH268" s="334">
        <f>SUM(I268:AG268)</f>
        <v>0</v>
      </c>
      <c r="AI268" s="353"/>
      <c r="AJ268" s="354"/>
    </row>
    <row r="269" spans="1:36" ht="3" customHeight="1" x14ac:dyDescent="0.15">
      <c r="A269" s="5"/>
      <c r="B269" s="24"/>
      <c r="C269" s="5"/>
      <c r="D269" s="5"/>
      <c r="F269" s="5"/>
      <c r="G269" s="5"/>
      <c r="H269" s="5"/>
      <c r="I269" s="25"/>
      <c r="J269" s="25"/>
      <c r="K269" s="25"/>
      <c r="L269" s="25"/>
      <c r="M269" s="25"/>
      <c r="N269" s="25"/>
      <c r="O269" s="25"/>
      <c r="P269" s="25"/>
      <c r="Q269" s="25"/>
      <c r="R269" s="25"/>
      <c r="S269" s="25"/>
      <c r="T269" s="25"/>
      <c r="U269" s="25"/>
      <c r="V269" s="25"/>
      <c r="W269" s="25"/>
      <c r="X269" s="25"/>
      <c r="Y269" s="25"/>
      <c r="Z269" s="25"/>
      <c r="AA269" s="25"/>
      <c r="AB269" s="25"/>
      <c r="AC269" s="25"/>
      <c r="AD269" s="25"/>
      <c r="AE269" s="25"/>
      <c r="AF269" s="25"/>
      <c r="AG269" s="25"/>
      <c r="AH269" s="5"/>
      <c r="AI269" s="5"/>
      <c r="AJ269" s="5"/>
    </row>
    <row r="270" spans="1:36" ht="15.75" customHeight="1" x14ac:dyDescent="0.15">
      <c r="A270" s="5"/>
      <c r="B270" s="60" t="str">
        <f>B179</f>
        <v/>
      </c>
      <c r="C270" s="253"/>
      <c r="D270" s="254"/>
      <c r="E270" s="254"/>
      <c r="F270" s="254"/>
      <c r="G270" s="254"/>
      <c r="H270" s="255"/>
      <c r="I270" s="340"/>
      <c r="J270" s="341"/>
      <c r="K270" s="340"/>
      <c r="L270" s="342"/>
      <c r="M270" s="341"/>
      <c r="N270" s="340"/>
      <c r="O270" s="341"/>
      <c r="P270" s="340"/>
      <c r="Q270" s="341"/>
      <c r="R270" s="340"/>
      <c r="S270" s="341"/>
      <c r="T270" s="340"/>
      <c r="U270" s="341"/>
      <c r="V270" s="340"/>
      <c r="W270" s="341"/>
      <c r="X270" s="340"/>
      <c r="Y270" s="341"/>
      <c r="Z270" s="340"/>
      <c r="AA270" s="341"/>
      <c r="AB270" s="340"/>
      <c r="AC270" s="341"/>
      <c r="AD270" s="340"/>
      <c r="AE270" s="341"/>
      <c r="AF270" s="340"/>
      <c r="AG270" s="341"/>
      <c r="AH270" s="334">
        <f>SUM(I270:AG270)</f>
        <v>0</v>
      </c>
      <c r="AI270" s="353"/>
      <c r="AJ270" s="354"/>
    </row>
    <row r="271" spans="1:36" ht="3" customHeight="1" x14ac:dyDescent="0.15">
      <c r="A271" s="5"/>
      <c r="B271" s="24"/>
      <c r="C271" s="5"/>
      <c r="D271" s="5"/>
      <c r="F271" s="5"/>
      <c r="G271" s="5"/>
      <c r="H271" s="5"/>
      <c r="I271" s="25"/>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c r="AG271" s="25"/>
      <c r="AH271" s="5"/>
      <c r="AI271" s="5"/>
      <c r="AJ271" s="5"/>
    </row>
    <row r="272" spans="1:36" ht="15.75" customHeight="1" x14ac:dyDescent="0.15">
      <c r="A272" s="5"/>
      <c r="B272" s="60" t="str">
        <f>B181</f>
        <v/>
      </c>
      <c r="C272" s="253"/>
      <c r="D272" s="254"/>
      <c r="E272" s="254"/>
      <c r="F272" s="254"/>
      <c r="G272" s="254"/>
      <c r="H272" s="255"/>
      <c r="I272" s="340"/>
      <c r="J272" s="341"/>
      <c r="K272" s="340"/>
      <c r="L272" s="342"/>
      <c r="M272" s="341"/>
      <c r="N272" s="340"/>
      <c r="O272" s="341"/>
      <c r="P272" s="340"/>
      <c r="Q272" s="341"/>
      <c r="R272" s="340"/>
      <c r="S272" s="341"/>
      <c r="T272" s="340"/>
      <c r="U272" s="341"/>
      <c r="V272" s="340"/>
      <c r="W272" s="341"/>
      <c r="X272" s="340"/>
      <c r="Y272" s="341"/>
      <c r="Z272" s="340"/>
      <c r="AA272" s="341"/>
      <c r="AB272" s="340"/>
      <c r="AC272" s="341"/>
      <c r="AD272" s="340"/>
      <c r="AE272" s="341"/>
      <c r="AF272" s="340"/>
      <c r="AG272" s="341"/>
      <c r="AH272" s="334">
        <f>SUM(I272:AG272)</f>
        <v>0</v>
      </c>
      <c r="AI272" s="353"/>
      <c r="AJ272" s="354"/>
    </row>
    <row r="273" spans="1:89" ht="3" customHeight="1" x14ac:dyDescent="0.15">
      <c r="A273" s="5"/>
      <c r="B273" s="24"/>
      <c r="C273" s="5"/>
      <c r="D273" s="5"/>
      <c r="F273" s="5"/>
      <c r="G273" s="5"/>
      <c r="H273" s="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c r="AH273" s="5"/>
      <c r="AI273" s="5"/>
      <c r="AJ273" s="5"/>
    </row>
    <row r="274" spans="1:89" ht="15.75" customHeight="1" x14ac:dyDescent="0.15">
      <c r="A274" s="5"/>
      <c r="B274" s="60" t="str">
        <f>B183</f>
        <v/>
      </c>
      <c r="C274" s="253"/>
      <c r="D274" s="254"/>
      <c r="E274" s="254"/>
      <c r="F274" s="254"/>
      <c r="G274" s="254"/>
      <c r="H274" s="255"/>
      <c r="I274" s="340"/>
      <c r="J274" s="341"/>
      <c r="K274" s="340"/>
      <c r="L274" s="342"/>
      <c r="M274" s="341"/>
      <c r="N274" s="340"/>
      <c r="O274" s="341"/>
      <c r="P274" s="340"/>
      <c r="Q274" s="341"/>
      <c r="R274" s="340"/>
      <c r="S274" s="341"/>
      <c r="T274" s="340"/>
      <c r="U274" s="341"/>
      <c r="V274" s="340"/>
      <c r="W274" s="341"/>
      <c r="X274" s="340"/>
      <c r="Y274" s="341"/>
      <c r="Z274" s="340"/>
      <c r="AA274" s="341"/>
      <c r="AB274" s="340"/>
      <c r="AC274" s="341"/>
      <c r="AD274" s="340"/>
      <c r="AE274" s="341"/>
      <c r="AF274" s="340"/>
      <c r="AG274" s="341"/>
      <c r="AH274" s="334">
        <f>SUM(I274:AG274)</f>
        <v>0</v>
      </c>
      <c r="AI274" s="353"/>
      <c r="AJ274" s="354"/>
    </row>
    <row r="275" spans="1:89" ht="3" customHeight="1" x14ac:dyDescent="0.15">
      <c r="A275" s="5"/>
      <c r="B275" s="24"/>
      <c r="C275" s="5"/>
      <c r="D275" s="5"/>
      <c r="F275" s="5"/>
      <c r="G275" s="5"/>
      <c r="H275" s="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c r="AH275" s="5"/>
      <c r="AI275" s="5"/>
      <c r="AJ275" s="5"/>
    </row>
    <row r="276" spans="1:89" ht="15.75" customHeight="1" x14ac:dyDescent="0.15">
      <c r="A276" s="5"/>
      <c r="B276" s="60" t="str">
        <f>B185</f>
        <v/>
      </c>
      <c r="C276" s="253"/>
      <c r="D276" s="254"/>
      <c r="E276" s="254"/>
      <c r="F276" s="254"/>
      <c r="G276" s="254"/>
      <c r="H276" s="255"/>
      <c r="I276" s="340"/>
      <c r="J276" s="341"/>
      <c r="K276" s="340"/>
      <c r="L276" s="342"/>
      <c r="M276" s="341"/>
      <c r="N276" s="340"/>
      <c r="O276" s="341"/>
      <c r="P276" s="340"/>
      <c r="Q276" s="341"/>
      <c r="R276" s="340"/>
      <c r="S276" s="341"/>
      <c r="T276" s="340"/>
      <c r="U276" s="341"/>
      <c r="V276" s="340"/>
      <c r="W276" s="341"/>
      <c r="X276" s="340"/>
      <c r="Y276" s="341"/>
      <c r="Z276" s="340"/>
      <c r="AA276" s="341"/>
      <c r="AB276" s="340"/>
      <c r="AC276" s="341"/>
      <c r="AD276" s="340"/>
      <c r="AE276" s="341"/>
      <c r="AF276" s="340"/>
      <c r="AG276" s="341"/>
      <c r="AH276" s="334">
        <f>SUM(I276:AG276)</f>
        <v>0</v>
      </c>
      <c r="AI276" s="353"/>
      <c r="AJ276" s="354"/>
      <c r="CJ276" s="48"/>
      <c r="CK276" s="48"/>
    </row>
    <row r="277" spans="1:89" ht="3" customHeight="1" x14ac:dyDescent="0.15">
      <c r="A277" s="5"/>
      <c r="B277" s="5"/>
      <c r="C277" s="5"/>
      <c r="D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row>
    <row r="278" spans="1:89" ht="15.75" customHeight="1" x14ac:dyDescent="0.15">
      <c r="A278" s="5"/>
      <c r="B278" s="5"/>
      <c r="C278" s="5"/>
      <c r="D278" s="271" t="s">
        <v>468</v>
      </c>
      <c r="E278" s="326"/>
      <c r="F278" s="326"/>
      <c r="G278" s="326"/>
      <c r="H278" s="272"/>
      <c r="I278" s="361">
        <f>SUM(I254:J276)</f>
        <v>0</v>
      </c>
      <c r="J278" s="362"/>
      <c r="K278" s="372">
        <f>SUM(K254:L276)</f>
        <v>0</v>
      </c>
      <c r="L278" s="373"/>
      <c r="M278" s="374"/>
      <c r="N278" s="361">
        <f>SUM(N254:O276)</f>
        <v>0</v>
      </c>
      <c r="O278" s="362"/>
      <c r="P278" s="361">
        <f>SUM(P254:Q276)</f>
        <v>0</v>
      </c>
      <c r="Q278" s="362"/>
      <c r="R278" s="361">
        <f>SUM(R254:S276)</f>
        <v>0</v>
      </c>
      <c r="S278" s="362"/>
      <c r="T278" s="361">
        <f>SUM(T254:U276)</f>
        <v>0</v>
      </c>
      <c r="U278" s="362"/>
      <c r="V278" s="361">
        <f>SUM(V254:W276)</f>
        <v>0</v>
      </c>
      <c r="W278" s="362"/>
      <c r="X278" s="361">
        <f>SUM(X254:Y276)</f>
        <v>0</v>
      </c>
      <c r="Y278" s="362"/>
      <c r="Z278" s="361">
        <f>SUM(Z254:AA276)</f>
        <v>0</v>
      </c>
      <c r="AA278" s="362"/>
      <c r="AB278" s="361">
        <f>SUM(AB254:AC276)</f>
        <v>0</v>
      </c>
      <c r="AC278" s="362"/>
      <c r="AD278" s="361">
        <f>SUM(AD254:AE276)</f>
        <v>0</v>
      </c>
      <c r="AE278" s="362"/>
      <c r="AF278" s="361">
        <f>SUM(AF254:AG276)</f>
        <v>0</v>
      </c>
      <c r="AG278" s="362"/>
      <c r="AH278" s="5"/>
      <c r="AI278" s="5"/>
      <c r="AJ278" s="5"/>
      <c r="CJ278" s="56"/>
      <c r="CK278" s="56"/>
    </row>
    <row r="279" spans="1:89" ht="3" customHeight="1" x14ac:dyDescent="0.15">
      <c r="A279" s="5"/>
      <c r="B279" s="5"/>
      <c r="C279" s="5"/>
      <c r="D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row>
    <row r="280" spans="1:89" ht="15.75" customHeight="1" x14ac:dyDescent="0.15">
      <c r="A280" s="5"/>
      <c r="B280" s="5"/>
      <c r="C280" s="5"/>
      <c r="D280" s="379" t="s">
        <v>469</v>
      </c>
      <c r="E280" s="380"/>
      <c r="F280" s="380"/>
      <c r="G280" s="380"/>
      <c r="H280" s="381"/>
      <c r="I280" s="375">
        <f>I278/MAX($AH$250,0.00001)</f>
        <v>0</v>
      </c>
      <c r="J280" s="376"/>
      <c r="K280" s="375">
        <f>K278/MAX($AH$250,0.00001)</f>
        <v>0</v>
      </c>
      <c r="L280" s="382"/>
      <c r="M280" s="376"/>
      <c r="N280" s="375">
        <f>N278/MAX($AH$250,0.00001)</f>
        <v>0</v>
      </c>
      <c r="O280" s="376"/>
      <c r="P280" s="375">
        <f>P278/MAX($AH$250,0.00001)</f>
        <v>0</v>
      </c>
      <c r="Q280" s="376"/>
      <c r="R280" s="375">
        <f>R278/MAX($AH$250,0.00001)</f>
        <v>0</v>
      </c>
      <c r="S280" s="376"/>
      <c r="T280" s="375">
        <f>T278/MAX($AH$250,0.00001)</f>
        <v>0</v>
      </c>
      <c r="U280" s="376"/>
      <c r="V280" s="375">
        <f>V278/MAX($AH$250,0.00001)</f>
        <v>0</v>
      </c>
      <c r="W280" s="376"/>
      <c r="X280" s="375">
        <f>X278/MAX($AH$250,0.00001)</f>
        <v>0</v>
      </c>
      <c r="Y280" s="376"/>
      <c r="Z280" s="375">
        <f>Z278/MAX($AH$250,0.00001)</f>
        <v>0</v>
      </c>
      <c r="AA280" s="376"/>
      <c r="AB280" s="375">
        <f>AB278/MAX($AH$250,0.00001)</f>
        <v>0</v>
      </c>
      <c r="AC280" s="376"/>
      <c r="AD280" s="375">
        <f>AD278/MAX($AH$250,0.00001)</f>
        <v>0</v>
      </c>
      <c r="AE280" s="376"/>
      <c r="AF280" s="375">
        <f>AF278/MAX($AH$250,0.00001)</f>
        <v>0</v>
      </c>
      <c r="AG280" s="376"/>
      <c r="AH280" s="5"/>
      <c r="AI280" s="5"/>
      <c r="AJ280" s="5"/>
    </row>
    <row r="281" spans="1:89" ht="3" customHeight="1" x14ac:dyDescent="0.15">
      <c r="A281" s="5"/>
      <c r="B281" s="5"/>
      <c r="C281" s="5"/>
      <c r="D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row>
    <row r="282" spans="1:89" ht="15.75" customHeight="1" x14ac:dyDescent="0.15">
      <c r="A282" s="5"/>
      <c r="B282" s="5"/>
      <c r="C282" s="5"/>
      <c r="D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row>
    <row r="283" spans="1:89" ht="3" customHeight="1" x14ac:dyDescent="0.15">
      <c r="A283" s="5"/>
      <c r="B283" s="5"/>
      <c r="C283" s="5"/>
      <c r="D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row>
    <row r="284" spans="1:89" ht="15.75" customHeight="1" x14ac:dyDescent="0.15">
      <c r="A284" s="5"/>
      <c r="B284" s="274" t="s">
        <v>470</v>
      </c>
      <c r="C284" s="275"/>
      <c r="D284" s="275"/>
      <c r="E284" s="275"/>
      <c r="F284" s="275"/>
      <c r="G284" s="275"/>
      <c r="H284" s="276"/>
      <c r="I284" s="377" t="s">
        <v>471</v>
      </c>
      <c r="J284" s="378"/>
      <c r="K284" s="377" t="s">
        <v>472</v>
      </c>
      <c r="L284" s="383"/>
      <c r="M284" s="383"/>
      <c r="N284" s="383"/>
      <c r="O284" s="378"/>
      <c r="P284" s="377" t="s">
        <v>473</v>
      </c>
      <c r="Q284" s="383"/>
      <c r="R284" s="383"/>
      <c r="S284" s="378"/>
      <c r="T284" s="377" t="s">
        <v>474</v>
      </c>
      <c r="U284" s="383"/>
      <c r="V284" s="383"/>
      <c r="W284" s="378"/>
      <c r="X284" s="377" t="s">
        <v>475</v>
      </c>
      <c r="Y284" s="383"/>
      <c r="Z284" s="383"/>
      <c r="AA284" s="378"/>
      <c r="AB284" s="377" t="s">
        <v>476</v>
      </c>
      <c r="AC284" s="383"/>
      <c r="AD284" s="383"/>
      <c r="AE284" s="378"/>
      <c r="AF284" s="377" t="s">
        <v>477</v>
      </c>
      <c r="AG284" s="383"/>
      <c r="AH284" s="383"/>
      <c r="AI284" s="378"/>
      <c r="AJ284" s="5"/>
    </row>
    <row r="285" spans="1:89" ht="3" customHeight="1" x14ac:dyDescent="0.15">
      <c r="A285" s="5"/>
      <c r="B285" s="5"/>
      <c r="C285" s="5"/>
      <c r="D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row>
    <row r="286" spans="1:89" ht="15.75" customHeight="1" x14ac:dyDescent="0.15">
      <c r="A286" s="5"/>
      <c r="B286" s="23" t="s">
        <v>359</v>
      </c>
      <c r="C286" s="244" t="s">
        <v>466</v>
      </c>
      <c r="D286" s="245"/>
      <c r="E286" s="245"/>
      <c r="F286" s="245"/>
      <c r="G286" s="245"/>
      <c r="H286" s="245"/>
      <c r="I286" s="26" t="s">
        <v>478</v>
      </c>
      <c r="J286" s="26" t="s">
        <v>479</v>
      </c>
      <c r="K286" s="27">
        <v>1</v>
      </c>
      <c r="L286" s="385">
        <f>K286+1</f>
        <v>2</v>
      </c>
      <c r="M286" s="385"/>
      <c r="N286" s="28">
        <f>L286+1</f>
        <v>3</v>
      </c>
      <c r="O286" s="29">
        <f>N286+1</f>
        <v>4</v>
      </c>
      <c r="P286" s="27">
        <f t="shared" ref="P286:AE286" si="0">O286+1</f>
        <v>5</v>
      </c>
      <c r="Q286" s="28">
        <f t="shared" si="0"/>
        <v>6</v>
      </c>
      <c r="R286" s="28">
        <f t="shared" si="0"/>
        <v>7</v>
      </c>
      <c r="S286" s="29">
        <f t="shared" si="0"/>
        <v>8</v>
      </c>
      <c r="T286" s="27">
        <f t="shared" si="0"/>
        <v>9</v>
      </c>
      <c r="U286" s="28">
        <f t="shared" si="0"/>
        <v>10</v>
      </c>
      <c r="V286" s="28">
        <f t="shared" si="0"/>
        <v>11</v>
      </c>
      <c r="W286" s="29">
        <f t="shared" si="0"/>
        <v>12</v>
      </c>
      <c r="X286" s="27">
        <f t="shared" si="0"/>
        <v>13</v>
      </c>
      <c r="Y286" s="28">
        <f t="shared" si="0"/>
        <v>14</v>
      </c>
      <c r="Z286" s="28">
        <f t="shared" si="0"/>
        <v>15</v>
      </c>
      <c r="AA286" s="29">
        <f t="shared" si="0"/>
        <v>16</v>
      </c>
      <c r="AB286" s="27">
        <f t="shared" si="0"/>
        <v>17</v>
      </c>
      <c r="AC286" s="28">
        <f t="shared" si="0"/>
        <v>18</v>
      </c>
      <c r="AD286" s="28">
        <f t="shared" si="0"/>
        <v>19</v>
      </c>
      <c r="AE286" s="29">
        <f t="shared" si="0"/>
        <v>20</v>
      </c>
      <c r="AF286" s="27">
        <f>AE286+1</f>
        <v>21</v>
      </c>
      <c r="AG286" s="28">
        <f>AF286+1</f>
        <v>22</v>
      </c>
      <c r="AH286" s="28">
        <f>AG286+1</f>
        <v>23</v>
      </c>
      <c r="AI286" s="29">
        <f>AH286+1</f>
        <v>24</v>
      </c>
      <c r="AJ286" s="5"/>
    </row>
    <row r="287" spans="1:89" ht="3" customHeight="1" x14ac:dyDescent="0.15">
      <c r="A287" s="5"/>
      <c r="B287" s="24"/>
      <c r="C287" s="5"/>
      <c r="D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row>
    <row r="288" spans="1:89" ht="15.75" customHeight="1" x14ac:dyDescent="0.15">
      <c r="A288" s="5"/>
      <c r="B288" s="60">
        <f>B254</f>
        <v>1</v>
      </c>
      <c r="C288" s="247" t="str">
        <f>IF(C254="","",C254)</f>
        <v/>
      </c>
      <c r="D288" s="248"/>
      <c r="E288" s="248"/>
      <c r="F288" s="248"/>
      <c r="G288" s="248"/>
      <c r="H288" s="249"/>
      <c r="I288" s="30">
        <f>AE163</f>
        <v>0</v>
      </c>
      <c r="J288" s="31">
        <f>AG163</f>
        <v>0</v>
      </c>
      <c r="K288" s="32" t="str">
        <f>IF($I288/3&lt;K$286,IF(($J288/3+1)&gt;K$286,"X",""),"")</f>
        <v/>
      </c>
      <c r="L288" s="384" t="str">
        <f>IF($I288/3&lt;L$286,IF(($J288/3+1)&gt;L$286,"X",""),"")</f>
        <v/>
      </c>
      <c r="M288" s="384"/>
      <c r="N288" s="65" t="str">
        <f t="shared" ref="N288:AF288" si="1">IF($I288/3&lt;N$286,IF(($J288/3+1)&gt;N$286,"X",""),"")</f>
        <v/>
      </c>
      <c r="O288" s="33" t="str">
        <f t="shared" si="1"/>
        <v/>
      </c>
      <c r="P288" s="32" t="str">
        <f t="shared" si="1"/>
        <v/>
      </c>
      <c r="Q288" s="65" t="str">
        <f t="shared" si="1"/>
        <v/>
      </c>
      <c r="R288" s="65" t="str">
        <f t="shared" si="1"/>
        <v/>
      </c>
      <c r="S288" s="33" t="str">
        <f t="shared" si="1"/>
        <v/>
      </c>
      <c r="T288" s="32" t="str">
        <f t="shared" si="1"/>
        <v/>
      </c>
      <c r="U288" s="65" t="str">
        <f t="shared" si="1"/>
        <v/>
      </c>
      <c r="V288" s="65" t="str">
        <f t="shared" si="1"/>
        <v/>
      </c>
      <c r="W288" s="33" t="str">
        <f t="shared" si="1"/>
        <v/>
      </c>
      <c r="X288" s="32" t="str">
        <f t="shared" si="1"/>
        <v/>
      </c>
      <c r="Y288" s="65" t="str">
        <f t="shared" si="1"/>
        <v/>
      </c>
      <c r="Z288" s="65" t="str">
        <f t="shared" si="1"/>
        <v/>
      </c>
      <c r="AA288" s="33" t="str">
        <f t="shared" si="1"/>
        <v/>
      </c>
      <c r="AB288" s="32" t="str">
        <f t="shared" si="1"/>
        <v/>
      </c>
      <c r="AC288" s="65" t="str">
        <f t="shared" si="1"/>
        <v/>
      </c>
      <c r="AD288" s="65" t="str">
        <f t="shared" si="1"/>
        <v/>
      </c>
      <c r="AE288" s="33" t="str">
        <f t="shared" si="1"/>
        <v/>
      </c>
      <c r="AF288" s="32" t="str">
        <f t="shared" si="1"/>
        <v/>
      </c>
      <c r="AG288" s="65" t="str">
        <f t="shared" ref="AF288:AI310" si="2">IF($I288/3&lt;AG$286,IF(($J288/3+1)&gt;AG$286,"X",""),"")</f>
        <v/>
      </c>
      <c r="AH288" s="65" t="str">
        <f t="shared" si="2"/>
        <v/>
      </c>
      <c r="AI288" s="33" t="str">
        <f t="shared" si="2"/>
        <v/>
      </c>
      <c r="AJ288" s="5"/>
    </row>
    <row r="289" spans="1:36" ht="3" customHeight="1" x14ac:dyDescent="0.15">
      <c r="A289" s="5"/>
      <c r="B289" s="24"/>
      <c r="C289" s="5"/>
      <c r="D289" s="5"/>
      <c r="F289" s="5"/>
      <c r="G289" s="5"/>
      <c r="H289" s="5"/>
      <c r="I289" s="25"/>
      <c r="J289" s="25"/>
      <c r="K289" s="34"/>
      <c r="L289" s="25"/>
      <c r="M289" s="25"/>
      <c r="N289" s="25"/>
      <c r="O289" s="35"/>
      <c r="P289" s="34"/>
      <c r="Q289" s="25"/>
      <c r="R289" s="25"/>
      <c r="S289" s="35"/>
      <c r="T289" s="34"/>
      <c r="U289" s="25"/>
      <c r="V289" s="25"/>
      <c r="W289" s="35"/>
      <c r="X289" s="34"/>
      <c r="Y289" s="25"/>
      <c r="Z289" s="25"/>
      <c r="AA289" s="35"/>
      <c r="AB289" s="34"/>
      <c r="AC289" s="25"/>
      <c r="AD289" s="25"/>
      <c r="AE289" s="35"/>
      <c r="AF289" s="34"/>
      <c r="AG289" s="25"/>
      <c r="AH289" s="25"/>
      <c r="AI289" s="35"/>
      <c r="AJ289" s="5"/>
    </row>
    <row r="290" spans="1:36" ht="15.75" customHeight="1" x14ac:dyDescent="0.15">
      <c r="A290" s="5"/>
      <c r="B290" s="60" t="str">
        <f>B256</f>
        <v/>
      </c>
      <c r="C290" s="247" t="str">
        <f>IF(C256="","",C256)</f>
        <v/>
      </c>
      <c r="D290" s="248"/>
      <c r="E290" s="248"/>
      <c r="F290" s="248"/>
      <c r="G290" s="248"/>
      <c r="H290" s="248"/>
      <c r="I290" s="30">
        <f>AE165</f>
        <v>0</v>
      </c>
      <c r="J290" s="31">
        <f>AG165</f>
        <v>0</v>
      </c>
      <c r="K290" s="32" t="str">
        <f>IF($I290/3&lt;K$286,IF(($J290/3+1)&gt;K$286,"X",""),"")</f>
        <v/>
      </c>
      <c r="L290" s="384" t="str">
        <f>IF($I290/3&lt;L$286,IF(($J290/3+1)&gt;L$286,"X",""),"")</f>
        <v/>
      </c>
      <c r="M290" s="384"/>
      <c r="N290" s="65" t="str">
        <f t="shared" ref="N290:AE290" si="3">IF($I290/3&lt;N$286,IF(($J290/3+1)&gt;N$286,"X",""),"")</f>
        <v/>
      </c>
      <c r="O290" s="33" t="str">
        <f t="shared" si="3"/>
        <v/>
      </c>
      <c r="P290" s="32" t="str">
        <f t="shared" si="3"/>
        <v/>
      </c>
      <c r="Q290" s="65" t="str">
        <f t="shared" si="3"/>
        <v/>
      </c>
      <c r="R290" s="65" t="str">
        <f t="shared" si="3"/>
        <v/>
      </c>
      <c r="S290" s="33" t="str">
        <f t="shared" si="3"/>
        <v/>
      </c>
      <c r="T290" s="32" t="str">
        <f t="shared" si="3"/>
        <v/>
      </c>
      <c r="U290" s="65" t="str">
        <f t="shared" si="3"/>
        <v/>
      </c>
      <c r="V290" s="65" t="str">
        <f t="shared" si="3"/>
        <v/>
      </c>
      <c r="W290" s="33" t="str">
        <f t="shared" si="3"/>
        <v/>
      </c>
      <c r="X290" s="32" t="str">
        <f t="shared" si="3"/>
        <v/>
      </c>
      <c r="Y290" s="65" t="str">
        <f t="shared" si="3"/>
        <v/>
      </c>
      <c r="Z290" s="65" t="str">
        <f t="shared" si="3"/>
        <v/>
      </c>
      <c r="AA290" s="33" t="str">
        <f t="shared" si="3"/>
        <v/>
      </c>
      <c r="AB290" s="32" t="str">
        <f t="shared" si="3"/>
        <v/>
      </c>
      <c r="AC290" s="65" t="str">
        <f t="shared" si="3"/>
        <v/>
      </c>
      <c r="AD290" s="65" t="str">
        <f t="shared" si="3"/>
        <v/>
      </c>
      <c r="AE290" s="33" t="str">
        <f t="shared" si="3"/>
        <v/>
      </c>
      <c r="AF290" s="32" t="str">
        <f t="shared" si="2"/>
        <v/>
      </c>
      <c r="AG290" s="65" t="str">
        <f t="shared" si="2"/>
        <v/>
      </c>
      <c r="AH290" s="65" t="str">
        <f t="shared" si="2"/>
        <v/>
      </c>
      <c r="AI290" s="33" t="str">
        <f t="shared" si="2"/>
        <v/>
      </c>
      <c r="AJ290" s="5"/>
    </row>
    <row r="291" spans="1:36" ht="3" customHeight="1" x14ac:dyDescent="0.15">
      <c r="A291" s="5"/>
      <c r="B291" s="24"/>
      <c r="C291" s="5"/>
      <c r="D291" s="5"/>
      <c r="F291" s="5"/>
      <c r="G291" s="5"/>
      <c r="H291" s="5"/>
      <c r="I291" s="25"/>
      <c r="J291" s="25"/>
      <c r="K291" s="34"/>
      <c r="L291" s="25"/>
      <c r="M291" s="25"/>
      <c r="N291" s="25"/>
      <c r="O291" s="35"/>
      <c r="P291" s="34"/>
      <c r="Q291" s="25"/>
      <c r="R291" s="25"/>
      <c r="S291" s="35"/>
      <c r="T291" s="34"/>
      <c r="U291" s="25"/>
      <c r="V291" s="25"/>
      <c r="W291" s="35"/>
      <c r="X291" s="34"/>
      <c r="Y291" s="25"/>
      <c r="Z291" s="25"/>
      <c r="AA291" s="35"/>
      <c r="AB291" s="34"/>
      <c r="AC291" s="25"/>
      <c r="AD291" s="25"/>
      <c r="AE291" s="35"/>
      <c r="AF291" s="34"/>
      <c r="AG291" s="25"/>
      <c r="AH291" s="25"/>
      <c r="AI291" s="35"/>
      <c r="AJ291" s="5"/>
    </row>
    <row r="292" spans="1:36" ht="15.75" customHeight="1" x14ac:dyDescent="0.15">
      <c r="A292" s="5"/>
      <c r="B292" s="60" t="str">
        <f>B258</f>
        <v/>
      </c>
      <c r="C292" s="247" t="str">
        <f>IF(C258="","",C258)</f>
        <v/>
      </c>
      <c r="D292" s="248"/>
      <c r="E292" s="248"/>
      <c r="F292" s="248"/>
      <c r="G292" s="248"/>
      <c r="H292" s="248"/>
      <c r="I292" s="30">
        <f>AE167</f>
        <v>0</v>
      </c>
      <c r="J292" s="31">
        <f>AG167</f>
        <v>0</v>
      </c>
      <c r="K292" s="32" t="str">
        <f>IF($I292/3&lt;K$286,IF(($J292/3+1)&gt;K$286,"X",""),"")</f>
        <v/>
      </c>
      <c r="L292" s="384" t="str">
        <f>IF($I292/3&lt;L$286,IF(($J292/3+1)&gt;L$286,"X",""),"")</f>
        <v/>
      </c>
      <c r="M292" s="384"/>
      <c r="N292" s="65" t="str">
        <f t="shared" ref="N292:AE292" si="4">IF($I292/3&lt;N$286,IF(($J292/3+1)&gt;N$286,"X",""),"")</f>
        <v/>
      </c>
      <c r="O292" s="33" t="str">
        <f t="shared" si="4"/>
        <v/>
      </c>
      <c r="P292" s="32" t="str">
        <f t="shared" si="4"/>
        <v/>
      </c>
      <c r="Q292" s="65" t="str">
        <f t="shared" si="4"/>
        <v/>
      </c>
      <c r="R292" s="65" t="str">
        <f t="shared" si="4"/>
        <v/>
      </c>
      <c r="S292" s="33" t="str">
        <f t="shared" si="4"/>
        <v/>
      </c>
      <c r="T292" s="32" t="str">
        <f t="shared" si="4"/>
        <v/>
      </c>
      <c r="U292" s="65" t="str">
        <f t="shared" si="4"/>
        <v/>
      </c>
      <c r="V292" s="65" t="str">
        <f t="shared" si="4"/>
        <v/>
      </c>
      <c r="W292" s="33" t="str">
        <f t="shared" si="4"/>
        <v/>
      </c>
      <c r="X292" s="32" t="str">
        <f t="shared" si="4"/>
        <v/>
      </c>
      <c r="Y292" s="65" t="str">
        <f t="shared" si="4"/>
        <v/>
      </c>
      <c r="Z292" s="65" t="str">
        <f t="shared" si="4"/>
        <v/>
      </c>
      <c r="AA292" s="33" t="str">
        <f t="shared" si="4"/>
        <v/>
      </c>
      <c r="AB292" s="32" t="str">
        <f t="shared" si="4"/>
        <v/>
      </c>
      <c r="AC292" s="65" t="str">
        <f t="shared" si="4"/>
        <v/>
      </c>
      <c r="AD292" s="65" t="str">
        <f t="shared" si="4"/>
        <v/>
      </c>
      <c r="AE292" s="33" t="str">
        <f t="shared" si="4"/>
        <v/>
      </c>
      <c r="AF292" s="32" t="str">
        <f t="shared" si="2"/>
        <v/>
      </c>
      <c r="AG292" s="65" t="str">
        <f t="shared" si="2"/>
        <v/>
      </c>
      <c r="AH292" s="65" t="str">
        <f t="shared" si="2"/>
        <v/>
      </c>
      <c r="AI292" s="33" t="str">
        <f t="shared" si="2"/>
        <v/>
      </c>
      <c r="AJ292" s="5"/>
    </row>
    <row r="293" spans="1:36" ht="3" customHeight="1" x14ac:dyDescent="0.15">
      <c r="A293" s="5"/>
      <c r="B293" s="24"/>
      <c r="C293" s="5"/>
      <c r="D293" s="5"/>
      <c r="F293" s="5"/>
      <c r="G293" s="5"/>
      <c r="H293" s="5"/>
      <c r="I293" s="25"/>
      <c r="J293" s="25"/>
      <c r="K293" s="34"/>
      <c r="L293" s="25"/>
      <c r="M293" s="25"/>
      <c r="N293" s="25"/>
      <c r="O293" s="35"/>
      <c r="P293" s="34"/>
      <c r="Q293" s="25"/>
      <c r="R293" s="25"/>
      <c r="S293" s="35"/>
      <c r="T293" s="34"/>
      <c r="U293" s="25"/>
      <c r="V293" s="25"/>
      <c r="W293" s="35"/>
      <c r="X293" s="34"/>
      <c r="Y293" s="25"/>
      <c r="Z293" s="25"/>
      <c r="AA293" s="35"/>
      <c r="AB293" s="34"/>
      <c r="AC293" s="25"/>
      <c r="AD293" s="25"/>
      <c r="AE293" s="35"/>
      <c r="AF293" s="34"/>
      <c r="AG293" s="25"/>
      <c r="AH293" s="25"/>
      <c r="AI293" s="35"/>
      <c r="AJ293" s="5"/>
    </row>
    <row r="294" spans="1:36" ht="15.75" customHeight="1" x14ac:dyDescent="0.15">
      <c r="A294" s="5"/>
      <c r="B294" s="60" t="str">
        <f>B260</f>
        <v/>
      </c>
      <c r="C294" s="247" t="str">
        <f>IF(C260="","",C260)</f>
        <v/>
      </c>
      <c r="D294" s="248"/>
      <c r="E294" s="248"/>
      <c r="F294" s="248"/>
      <c r="G294" s="248"/>
      <c r="H294" s="248"/>
      <c r="I294" s="30">
        <f>AE169</f>
        <v>0</v>
      </c>
      <c r="J294" s="31">
        <f>AG169</f>
        <v>0</v>
      </c>
      <c r="K294" s="32" t="str">
        <f>IF($I294/3&lt;K$286,IF(($J294/3+1)&gt;K$286,"X",""),"")</f>
        <v/>
      </c>
      <c r="L294" s="384" t="str">
        <f>IF($I294/3&lt;L$286,IF(($J294/3+1)&gt;L$286,"X",""),"")</f>
        <v/>
      </c>
      <c r="M294" s="384"/>
      <c r="N294" s="65" t="str">
        <f t="shared" ref="N294:AE294" si="5">IF($I294/3&lt;N$286,IF(($J294/3+1)&gt;N$286,"X",""),"")</f>
        <v/>
      </c>
      <c r="O294" s="33" t="str">
        <f t="shared" si="5"/>
        <v/>
      </c>
      <c r="P294" s="32" t="str">
        <f t="shared" si="5"/>
        <v/>
      </c>
      <c r="Q294" s="65" t="str">
        <f t="shared" si="5"/>
        <v/>
      </c>
      <c r="R294" s="65" t="str">
        <f t="shared" si="5"/>
        <v/>
      </c>
      <c r="S294" s="33" t="str">
        <f t="shared" si="5"/>
        <v/>
      </c>
      <c r="T294" s="32" t="str">
        <f t="shared" si="5"/>
        <v/>
      </c>
      <c r="U294" s="65" t="str">
        <f t="shared" si="5"/>
        <v/>
      </c>
      <c r="V294" s="65" t="str">
        <f t="shared" si="5"/>
        <v/>
      </c>
      <c r="W294" s="33" t="str">
        <f t="shared" si="5"/>
        <v/>
      </c>
      <c r="X294" s="32" t="str">
        <f t="shared" si="5"/>
        <v/>
      </c>
      <c r="Y294" s="65" t="str">
        <f t="shared" si="5"/>
        <v/>
      </c>
      <c r="Z294" s="65" t="str">
        <f t="shared" si="5"/>
        <v/>
      </c>
      <c r="AA294" s="33" t="str">
        <f t="shared" si="5"/>
        <v/>
      </c>
      <c r="AB294" s="32" t="str">
        <f t="shared" si="5"/>
        <v/>
      </c>
      <c r="AC294" s="65" t="str">
        <f t="shared" si="5"/>
        <v/>
      </c>
      <c r="AD294" s="65" t="str">
        <f t="shared" si="5"/>
        <v/>
      </c>
      <c r="AE294" s="33" t="str">
        <f t="shared" si="5"/>
        <v/>
      </c>
      <c r="AF294" s="32" t="str">
        <f t="shared" si="2"/>
        <v/>
      </c>
      <c r="AG294" s="65" t="str">
        <f t="shared" si="2"/>
        <v/>
      </c>
      <c r="AH294" s="65" t="str">
        <f t="shared" si="2"/>
        <v/>
      </c>
      <c r="AI294" s="33" t="str">
        <f t="shared" si="2"/>
        <v/>
      </c>
      <c r="AJ294" s="5"/>
    </row>
    <row r="295" spans="1:36" ht="3" customHeight="1" x14ac:dyDescent="0.15">
      <c r="A295" s="5"/>
      <c r="B295" s="24"/>
      <c r="C295" s="5"/>
      <c r="D295" s="5"/>
      <c r="F295" s="5"/>
      <c r="G295" s="5"/>
      <c r="H295" s="5"/>
      <c r="I295" s="25"/>
      <c r="J295" s="25"/>
      <c r="K295" s="34"/>
      <c r="L295" s="25"/>
      <c r="M295" s="25"/>
      <c r="N295" s="25"/>
      <c r="O295" s="35"/>
      <c r="P295" s="34"/>
      <c r="Q295" s="25"/>
      <c r="R295" s="25"/>
      <c r="S295" s="35"/>
      <c r="T295" s="34"/>
      <c r="U295" s="25"/>
      <c r="V295" s="25"/>
      <c r="W295" s="35"/>
      <c r="X295" s="34"/>
      <c r="Y295" s="25"/>
      <c r="Z295" s="25"/>
      <c r="AA295" s="35"/>
      <c r="AB295" s="34"/>
      <c r="AC295" s="25"/>
      <c r="AD295" s="25"/>
      <c r="AE295" s="35"/>
      <c r="AF295" s="34"/>
      <c r="AG295" s="25"/>
      <c r="AH295" s="25"/>
      <c r="AI295" s="35"/>
      <c r="AJ295" s="5"/>
    </row>
    <row r="296" spans="1:36" ht="15.75" customHeight="1" x14ac:dyDescent="0.15">
      <c r="A296" s="5"/>
      <c r="B296" s="60" t="str">
        <f>B262</f>
        <v/>
      </c>
      <c r="C296" s="247" t="str">
        <f>IF(C262="","",C262)</f>
        <v/>
      </c>
      <c r="D296" s="248"/>
      <c r="E296" s="248"/>
      <c r="F296" s="248"/>
      <c r="G296" s="248"/>
      <c r="H296" s="248"/>
      <c r="I296" s="30">
        <f>AE171</f>
        <v>0</v>
      </c>
      <c r="J296" s="31">
        <f>AG171</f>
        <v>0</v>
      </c>
      <c r="K296" s="32" t="str">
        <f>IF($I296/3&lt;K$286,IF(($J296/3+1)&gt;K$286,"X",""),"")</f>
        <v/>
      </c>
      <c r="L296" s="384" t="str">
        <f>IF($I296/3&lt;L$286,IF(($J296/3+1)&gt;L$286,"X",""),"")</f>
        <v/>
      </c>
      <c r="M296" s="384"/>
      <c r="N296" s="65" t="str">
        <f t="shared" ref="N296:AE296" si="6">IF($I296/3&lt;N$286,IF(($J296/3+1)&gt;N$286,"X",""),"")</f>
        <v/>
      </c>
      <c r="O296" s="33" t="str">
        <f t="shared" si="6"/>
        <v/>
      </c>
      <c r="P296" s="32" t="str">
        <f t="shared" si="6"/>
        <v/>
      </c>
      <c r="Q296" s="65" t="str">
        <f t="shared" si="6"/>
        <v/>
      </c>
      <c r="R296" s="65" t="str">
        <f t="shared" si="6"/>
        <v/>
      </c>
      <c r="S296" s="33" t="str">
        <f t="shared" si="6"/>
        <v/>
      </c>
      <c r="T296" s="32" t="str">
        <f t="shared" si="6"/>
        <v/>
      </c>
      <c r="U296" s="65" t="str">
        <f t="shared" si="6"/>
        <v/>
      </c>
      <c r="V296" s="65" t="str">
        <f t="shared" si="6"/>
        <v/>
      </c>
      <c r="W296" s="33" t="str">
        <f t="shared" si="6"/>
        <v/>
      </c>
      <c r="X296" s="32" t="str">
        <f t="shared" si="6"/>
        <v/>
      </c>
      <c r="Y296" s="65" t="str">
        <f t="shared" si="6"/>
        <v/>
      </c>
      <c r="Z296" s="65" t="str">
        <f t="shared" si="6"/>
        <v/>
      </c>
      <c r="AA296" s="33" t="str">
        <f t="shared" si="6"/>
        <v/>
      </c>
      <c r="AB296" s="32" t="str">
        <f t="shared" si="6"/>
        <v/>
      </c>
      <c r="AC296" s="65" t="str">
        <f t="shared" si="6"/>
        <v/>
      </c>
      <c r="AD296" s="65" t="str">
        <f t="shared" si="6"/>
        <v/>
      </c>
      <c r="AE296" s="33" t="str">
        <f t="shared" si="6"/>
        <v/>
      </c>
      <c r="AF296" s="32" t="str">
        <f t="shared" si="2"/>
        <v/>
      </c>
      <c r="AG296" s="65" t="str">
        <f t="shared" si="2"/>
        <v/>
      </c>
      <c r="AH296" s="65" t="str">
        <f t="shared" si="2"/>
        <v/>
      </c>
      <c r="AI296" s="33" t="str">
        <f t="shared" si="2"/>
        <v/>
      </c>
      <c r="AJ296" s="5"/>
    </row>
    <row r="297" spans="1:36" ht="3" customHeight="1" x14ac:dyDescent="0.15">
      <c r="A297" s="5"/>
      <c r="B297" s="24"/>
      <c r="C297" s="5"/>
      <c r="D297" s="5"/>
      <c r="F297" s="5"/>
      <c r="G297" s="5"/>
      <c r="H297" s="5"/>
      <c r="I297" s="25"/>
      <c r="J297" s="25"/>
      <c r="K297" s="34"/>
      <c r="L297" s="25"/>
      <c r="M297" s="25"/>
      <c r="N297" s="25"/>
      <c r="O297" s="35"/>
      <c r="P297" s="34"/>
      <c r="Q297" s="25"/>
      <c r="R297" s="25"/>
      <c r="S297" s="35"/>
      <c r="T297" s="34"/>
      <c r="U297" s="25"/>
      <c r="V297" s="25"/>
      <c r="W297" s="35"/>
      <c r="X297" s="34"/>
      <c r="Y297" s="25"/>
      <c r="Z297" s="25"/>
      <c r="AA297" s="35"/>
      <c r="AB297" s="34"/>
      <c r="AC297" s="25"/>
      <c r="AD297" s="25"/>
      <c r="AE297" s="35"/>
      <c r="AF297" s="34"/>
      <c r="AG297" s="25"/>
      <c r="AH297" s="25"/>
      <c r="AI297" s="35"/>
      <c r="AJ297" s="5"/>
    </row>
    <row r="298" spans="1:36" ht="15.75" customHeight="1" x14ac:dyDescent="0.15">
      <c r="A298" s="5"/>
      <c r="B298" s="60" t="str">
        <f>B264</f>
        <v/>
      </c>
      <c r="C298" s="247" t="str">
        <f>IF(C264="","",C264)</f>
        <v/>
      </c>
      <c r="D298" s="248"/>
      <c r="E298" s="248"/>
      <c r="F298" s="248"/>
      <c r="G298" s="248"/>
      <c r="H298" s="248"/>
      <c r="I298" s="30">
        <f>AE173</f>
        <v>0</v>
      </c>
      <c r="J298" s="31">
        <f>AG173</f>
        <v>0</v>
      </c>
      <c r="K298" s="32" t="str">
        <f>IF($I298/3&lt;K$286,IF(($J298/3+1)&gt;K$286,"X",""),"")</f>
        <v/>
      </c>
      <c r="L298" s="384" t="str">
        <f>IF($I298/3&lt;L$286,IF(($J298/3+1)&gt;L$286,"X",""),"")</f>
        <v/>
      </c>
      <c r="M298" s="384"/>
      <c r="N298" s="65" t="str">
        <f t="shared" ref="N298:AE298" si="7">IF($I298/3&lt;N$286,IF(($J298/3+1)&gt;N$286,"X",""),"")</f>
        <v/>
      </c>
      <c r="O298" s="33" t="str">
        <f t="shared" si="7"/>
        <v/>
      </c>
      <c r="P298" s="32" t="str">
        <f t="shared" si="7"/>
        <v/>
      </c>
      <c r="Q298" s="65" t="str">
        <f t="shared" si="7"/>
        <v/>
      </c>
      <c r="R298" s="65" t="str">
        <f t="shared" si="7"/>
        <v/>
      </c>
      <c r="S298" s="33" t="str">
        <f t="shared" si="7"/>
        <v/>
      </c>
      <c r="T298" s="32" t="str">
        <f t="shared" si="7"/>
        <v/>
      </c>
      <c r="U298" s="65" t="str">
        <f t="shared" si="7"/>
        <v/>
      </c>
      <c r="V298" s="65" t="str">
        <f t="shared" si="7"/>
        <v/>
      </c>
      <c r="W298" s="33" t="str">
        <f t="shared" si="7"/>
        <v/>
      </c>
      <c r="X298" s="32" t="str">
        <f t="shared" si="7"/>
        <v/>
      </c>
      <c r="Y298" s="65" t="str">
        <f t="shared" si="7"/>
        <v/>
      </c>
      <c r="Z298" s="65" t="str">
        <f t="shared" si="7"/>
        <v/>
      </c>
      <c r="AA298" s="33" t="str">
        <f t="shared" si="7"/>
        <v/>
      </c>
      <c r="AB298" s="32" t="str">
        <f t="shared" si="7"/>
        <v/>
      </c>
      <c r="AC298" s="65" t="str">
        <f t="shared" si="7"/>
        <v/>
      </c>
      <c r="AD298" s="65" t="str">
        <f t="shared" si="7"/>
        <v/>
      </c>
      <c r="AE298" s="33" t="str">
        <f t="shared" si="7"/>
        <v/>
      </c>
      <c r="AF298" s="32" t="str">
        <f t="shared" si="2"/>
        <v/>
      </c>
      <c r="AG298" s="65" t="str">
        <f t="shared" si="2"/>
        <v/>
      </c>
      <c r="AH298" s="65" t="str">
        <f t="shared" si="2"/>
        <v/>
      </c>
      <c r="AI298" s="33" t="str">
        <f t="shared" si="2"/>
        <v/>
      </c>
      <c r="AJ298" s="5"/>
    </row>
    <row r="299" spans="1:36" ht="3" customHeight="1" x14ac:dyDescent="0.15">
      <c r="A299" s="5"/>
      <c r="B299" s="24"/>
      <c r="C299" s="5"/>
      <c r="D299" s="5"/>
      <c r="F299" s="5"/>
      <c r="G299" s="5"/>
      <c r="H299" s="5"/>
      <c r="I299" s="25"/>
      <c r="J299" s="25"/>
      <c r="K299" s="34"/>
      <c r="L299" s="25"/>
      <c r="M299" s="25"/>
      <c r="N299" s="25"/>
      <c r="O299" s="35"/>
      <c r="P299" s="34"/>
      <c r="Q299" s="25"/>
      <c r="R299" s="25"/>
      <c r="S299" s="35"/>
      <c r="T299" s="34"/>
      <c r="U299" s="25"/>
      <c r="V299" s="25"/>
      <c r="W299" s="35"/>
      <c r="X299" s="34"/>
      <c r="Y299" s="25"/>
      <c r="Z299" s="25"/>
      <c r="AA299" s="35"/>
      <c r="AB299" s="34"/>
      <c r="AC299" s="25"/>
      <c r="AD299" s="25"/>
      <c r="AE299" s="35"/>
      <c r="AF299" s="34"/>
      <c r="AG299" s="25"/>
      <c r="AH299" s="25"/>
      <c r="AI299" s="35"/>
      <c r="AJ299" s="5"/>
    </row>
    <row r="300" spans="1:36" ht="15.75" customHeight="1" x14ac:dyDescent="0.15">
      <c r="A300" s="5"/>
      <c r="B300" s="60" t="str">
        <f>B266</f>
        <v/>
      </c>
      <c r="C300" s="247" t="str">
        <f>IF(C266="","",C266)</f>
        <v/>
      </c>
      <c r="D300" s="248"/>
      <c r="E300" s="248"/>
      <c r="F300" s="248"/>
      <c r="G300" s="248"/>
      <c r="H300" s="248"/>
      <c r="I300" s="30">
        <f>AE175</f>
        <v>0</v>
      </c>
      <c r="J300" s="31">
        <f>AG175</f>
        <v>0</v>
      </c>
      <c r="K300" s="32" t="str">
        <f>IF($I300/3&lt;K$286,IF(($J300/3+1)&gt;K$286,"X",""),"")</f>
        <v/>
      </c>
      <c r="L300" s="384" t="str">
        <f>IF($I300/3&lt;L$286,IF(($J300/3+1)&gt;L$286,"X",""),"")</f>
        <v/>
      </c>
      <c r="M300" s="384"/>
      <c r="N300" s="65" t="str">
        <f t="shared" ref="N300:AE300" si="8">IF($I300/3&lt;N$286,IF(($J300/3+1)&gt;N$286,"X",""),"")</f>
        <v/>
      </c>
      <c r="O300" s="33" t="str">
        <f t="shared" si="8"/>
        <v/>
      </c>
      <c r="P300" s="32" t="str">
        <f t="shared" si="8"/>
        <v/>
      </c>
      <c r="Q300" s="65" t="str">
        <f t="shared" si="8"/>
        <v/>
      </c>
      <c r="R300" s="65" t="str">
        <f t="shared" si="8"/>
        <v/>
      </c>
      <c r="S300" s="33" t="str">
        <f t="shared" si="8"/>
        <v/>
      </c>
      <c r="T300" s="32" t="str">
        <f t="shared" si="8"/>
        <v/>
      </c>
      <c r="U300" s="65" t="str">
        <f t="shared" si="8"/>
        <v/>
      </c>
      <c r="V300" s="65" t="str">
        <f t="shared" si="8"/>
        <v/>
      </c>
      <c r="W300" s="33" t="str">
        <f t="shared" si="8"/>
        <v/>
      </c>
      <c r="X300" s="32" t="str">
        <f t="shared" si="8"/>
        <v/>
      </c>
      <c r="Y300" s="65" t="str">
        <f t="shared" si="8"/>
        <v/>
      </c>
      <c r="Z300" s="65" t="str">
        <f t="shared" si="8"/>
        <v/>
      </c>
      <c r="AA300" s="33" t="str">
        <f t="shared" si="8"/>
        <v/>
      </c>
      <c r="AB300" s="32" t="str">
        <f t="shared" si="8"/>
        <v/>
      </c>
      <c r="AC300" s="65" t="str">
        <f t="shared" si="8"/>
        <v/>
      </c>
      <c r="AD300" s="65" t="str">
        <f t="shared" si="8"/>
        <v/>
      </c>
      <c r="AE300" s="33" t="str">
        <f t="shared" si="8"/>
        <v/>
      </c>
      <c r="AF300" s="32" t="str">
        <f t="shared" si="2"/>
        <v/>
      </c>
      <c r="AG300" s="65" t="str">
        <f t="shared" si="2"/>
        <v/>
      </c>
      <c r="AH300" s="65" t="str">
        <f t="shared" si="2"/>
        <v/>
      </c>
      <c r="AI300" s="33" t="str">
        <f t="shared" si="2"/>
        <v/>
      </c>
      <c r="AJ300" s="5"/>
    </row>
    <row r="301" spans="1:36" ht="3" customHeight="1" x14ac:dyDescent="0.15">
      <c r="A301" s="5"/>
      <c r="B301" s="24"/>
      <c r="C301" s="5"/>
      <c r="D301" s="5"/>
      <c r="F301" s="5"/>
      <c r="G301" s="5"/>
      <c r="H301" s="5"/>
      <c r="I301" s="25"/>
      <c r="J301" s="25"/>
      <c r="K301" s="34"/>
      <c r="L301" s="25"/>
      <c r="M301" s="25"/>
      <c r="N301" s="25"/>
      <c r="O301" s="35"/>
      <c r="P301" s="34"/>
      <c r="Q301" s="25"/>
      <c r="R301" s="25"/>
      <c r="S301" s="35"/>
      <c r="T301" s="34"/>
      <c r="U301" s="25"/>
      <c r="V301" s="25"/>
      <c r="W301" s="35"/>
      <c r="X301" s="34"/>
      <c r="Y301" s="25"/>
      <c r="Z301" s="25"/>
      <c r="AA301" s="35"/>
      <c r="AB301" s="34"/>
      <c r="AC301" s="25"/>
      <c r="AD301" s="25"/>
      <c r="AE301" s="35"/>
      <c r="AF301" s="34"/>
      <c r="AG301" s="25"/>
      <c r="AH301" s="25"/>
      <c r="AI301" s="35"/>
      <c r="AJ301" s="5"/>
    </row>
    <row r="302" spans="1:36" ht="15.75" customHeight="1" x14ac:dyDescent="0.15">
      <c r="A302" s="5"/>
      <c r="B302" s="60" t="str">
        <f>B268</f>
        <v/>
      </c>
      <c r="C302" s="247" t="str">
        <f>IF(C268="","",C268)</f>
        <v/>
      </c>
      <c r="D302" s="248"/>
      <c r="E302" s="248"/>
      <c r="F302" s="248"/>
      <c r="G302" s="248"/>
      <c r="H302" s="248"/>
      <c r="I302" s="30">
        <f>AE177</f>
        <v>0</v>
      </c>
      <c r="J302" s="31">
        <f>AG177</f>
        <v>0</v>
      </c>
      <c r="K302" s="32" t="str">
        <f>IF($I302/3&lt;K$286,IF(($J302/3+1)&gt;K$286,"X",""),"")</f>
        <v/>
      </c>
      <c r="L302" s="384" t="str">
        <f>IF($I302/3&lt;L$286,IF(($J302/3+1)&gt;L$286,"X",""),"")</f>
        <v/>
      </c>
      <c r="M302" s="384"/>
      <c r="N302" s="65" t="str">
        <f t="shared" ref="N302:AE302" si="9">IF($I302/3&lt;N$286,IF(($J302/3+1)&gt;N$286,"X",""),"")</f>
        <v/>
      </c>
      <c r="O302" s="33" t="str">
        <f t="shared" si="9"/>
        <v/>
      </c>
      <c r="P302" s="32" t="str">
        <f t="shared" si="9"/>
        <v/>
      </c>
      <c r="Q302" s="65" t="str">
        <f t="shared" si="9"/>
        <v/>
      </c>
      <c r="R302" s="65" t="str">
        <f t="shared" si="9"/>
        <v/>
      </c>
      <c r="S302" s="33" t="str">
        <f t="shared" si="9"/>
        <v/>
      </c>
      <c r="T302" s="32" t="str">
        <f t="shared" si="9"/>
        <v/>
      </c>
      <c r="U302" s="65" t="str">
        <f t="shared" si="9"/>
        <v/>
      </c>
      <c r="V302" s="65" t="str">
        <f t="shared" si="9"/>
        <v/>
      </c>
      <c r="W302" s="33" t="str">
        <f t="shared" si="9"/>
        <v/>
      </c>
      <c r="X302" s="32" t="str">
        <f t="shared" si="9"/>
        <v/>
      </c>
      <c r="Y302" s="65" t="str">
        <f t="shared" si="9"/>
        <v/>
      </c>
      <c r="Z302" s="65" t="str">
        <f t="shared" si="9"/>
        <v/>
      </c>
      <c r="AA302" s="33" t="str">
        <f t="shared" si="9"/>
        <v/>
      </c>
      <c r="AB302" s="32" t="str">
        <f t="shared" si="9"/>
        <v/>
      </c>
      <c r="AC302" s="65" t="str">
        <f t="shared" si="9"/>
        <v/>
      </c>
      <c r="AD302" s="65" t="str">
        <f t="shared" si="9"/>
        <v/>
      </c>
      <c r="AE302" s="33" t="str">
        <f t="shared" si="9"/>
        <v/>
      </c>
      <c r="AF302" s="32" t="str">
        <f t="shared" si="2"/>
        <v/>
      </c>
      <c r="AG302" s="65" t="str">
        <f t="shared" si="2"/>
        <v/>
      </c>
      <c r="AH302" s="65" t="str">
        <f t="shared" si="2"/>
        <v/>
      </c>
      <c r="AI302" s="33" t="str">
        <f t="shared" si="2"/>
        <v/>
      </c>
      <c r="AJ302" s="5"/>
    </row>
    <row r="303" spans="1:36" ht="3" customHeight="1" x14ac:dyDescent="0.15">
      <c r="A303" s="5"/>
      <c r="B303" s="24"/>
      <c r="C303" s="5"/>
      <c r="D303" s="5"/>
      <c r="F303" s="5"/>
      <c r="G303" s="5"/>
      <c r="H303" s="5"/>
      <c r="I303" s="25"/>
      <c r="J303" s="25"/>
      <c r="K303" s="34"/>
      <c r="L303" s="25"/>
      <c r="M303" s="25"/>
      <c r="N303" s="25"/>
      <c r="O303" s="35"/>
      <c r="P303" s="34"/>
      <c r="Q303" s="25"/>
      <c r="R303" s="25"/>
      <c r="S303" s="35"/>
      <c r="T303" s="34"/>
      <c r="U303" s="25"/>
      <c r="V303" s="25"/>
      <c r="W303" s="35"/>
      <c r="X303" s="34"/>
      <c r="Y303" s="25"/>
      <c r="Z303" s="25"/>
      <c r="AA303" s="35"/>
      <c r="AB303" s="34"/>
      <c r="AC303" s="25"/>
      <c r="AD303" s="25"/>
      <c r="AE303" s="35"/>
      <c r="AF303" s="34"/>
      <c r="AG303" s="25"/>
      <c r="AH303" s="25"/>
      <c r="AI303" s="35"/>
      <c r="AJ303" s="5"/>
    </row>
    <row r="304" spans="1:36" ht="15.75" customHeight="1" x14ac:dyDescent="0.15">
      <c r="A304" s="5"/>
      <c r="B304" s="60" t="str">
        <f>B270</f>
        <v/>
      </c>
      <c r="C304" s="247" t="str">
        <f>IF(C270="","",C270)</f>
        <v/>
      </c>
      <c r="D304" s="248"/>
      <c r="E304" s="248"/>
      <c r="F304" s="248"/>
      <c r="G304" s="248"/>
      <c r="H304" s="248"/>
      <c r="I304" s="30">
        <f>AE179</f>
        <v>0</v>
      </c>
      <c r="J304" s="31">
        <f>AG179</f>
        <v>0</v>
      </c>
      <c r="K304" s="32" t="str">
        <f>IF($I304/3&lt;K$286,IF(($J304/3+1)&gt;K$286,"X",""),"")</f>
        <v/>
      </c>
      <c r="L304" s="384" t="str">
        <f>IF($I304/3&lt;L$286,IF(($J304/3+1)&gt;L$286,"X",""),"")</f>
        <v/>
      </c>
      <c r="M304" s="384"/>
      <c r="N304" s="65" t="str">
        <f t="shared" ref="N304:AE304" si="10">IF($I304/3&lt;N$286,IF(($J304/3+1)&gt;N$286,"X",""),"")</f>
        <v/>
      </c>
      <c r="O304" s="33" t="str">
        <f t="shared" si="10"/>
        <v/>
      </c>
      <c r="P304" s="32" t="str">
        <f t="shared" si="10"/>
        <v/>
      </c>
      <c r="Q304" s="65" t="str">
        <f t="shared" si="10"/>
        <v/>
      </c>
      <c r="R304" s="65" t="str">
        <f t="shared" si="10"/>
        <v/>
      </c>
      <c r="S304" s="33" t="str">
        <f t="shared" si="10"/>
        <v/>
      </c>
      <c r="T304" s="32" t="str">
        <f t="shared" si="10"/>
        <v/>
      </c>
      <c r="U304" s="65" t="str">
        <f t="shared" si="10"/>
        <v/>
      </c>
      <c r="V304" s="65" t="str">
        <f t="shared" si="10"/>
        <v/>
      </c>
      <c r="W304" s="33" t="str">
        <f t="shared" si="10"/>
        <v/>
      </c>
      <c r="X304" s="32" t="str">
        <f t="shared" si="10"/>
        <v/>
      </c>
      <c r="Y304" s="65" t="str">
        <f t="shared" si="10"/>
        <v/>
      </c>
      <c r="Z304" s="65" t="str">
        <f t="shared" si="10"/>
        <v/>
      </c>
      <c r="AA304" s="33" t="str">
        <f t="shared" si="10"/>
        <v/>
      </c>
      <c r="AB304" s="32" t="str">
        <f t="shared" si="10"/>
        <v/>
      </c>
      <c r="AC304" s="65" t="str">
        <f t="shared" si="10"/>
        <v/>
      </c>
      <c r="AD304" s="65" t="str">
        <f t="shared" si="10"/>
        <v/>
      </c>
      <c r="AE304" s="33" t="str">
        <f t="shared" si="10"/>
        <v/>
      </c>
      <c r="AF304" s="32" t="str">
        <f t="shared" si="2"/>
        <v/>
      </c>
      <c r="AG304" s="65" t="str">
        <f t="shared" si="2"/>
        <v/>
      </c>
      <c r="AH304" s="65" t="str">
        <f t="shared" si="2"/>
        <v/>
      </c>
      <c r="AI304" s="33" t="str">
        <f t="shared" si="2"/>
        <v/>
      </c>
      <c r="AJ304" s="5"/>
    </row>
    <row r="305" spans="1:36" ht="3" customHeight="1" x14ac:dyDescent="0.15">
      <c r="A305" s="5"/>
      <c r="B305" s="24"/>
      <c r="C305" s="5"/>
      <c r="D305" s="5"/>
      <c r="F305" s="5"/>
      <c r="G305" s="5"/>
      <c r="H305" s="5"/>
      <c r="I305" s="25"/>
      <c r="J305" s="25"/>
      <c r="K305" s="34"/>
      <c r="L305" s="25"/>
      <c r="M305" s="25"/>
      <c r="N305" s="25"/>
      <c r="O305" s="35"/>
      <c r="P305" s="34"/>
      <c r="Q305" s="25"/>
      <c r="R305" s="25"/>
      <c r="S305" s="35"/>
      <c r="T305" s="34"/>
      <c r="U305" s="25"/>
      <c r="V305" s="25"/>
      <c r="W305" s="35"/>
      <c r="X305" s="34"/>
      <c r="Y305" s="25"/>
      <c r="Z305" s="25"/>
      <c r="AA305" s="35"/>
      <c r="AB305" s="34"/>
      <c r="AC305" s="25"/>
      <c r="AD305" s="25"/>
      <c r="AE305" s="35"/>
      <c r="AF305" s="34"/>
      <c r="AG305" s="25"/>
      <c r="AH305" s="25"/>
      <c r="AI305" s="35"/>
      <c r="AJ305" s="5"/>
    </row>
    <row r="306" spans="1:36" ht="15.75" customHeight="1" x14ac:dyDescent="0.15">
      <c r="A306" s="5"/>
      <c r="B306" s="60" t="str">
        <f>B272</f>
        <v/>
      </c>
      <c r="C306" s="247" t="str">
        <f>IF(C272="","",C272)</f>
        <v/>
      </c>
      <c r="D306" s="248"/>
      <c r="E306" s="248"/>
      <c r="F306" s="248"/>
      <c r="G306" s="248"/>
      <c r="H306" s="248"/>
      <c r="I306" s="30">
        <f>AE181</f>
        <v>0</v>
      </c>
      <c r="J306" s="31">
        <f>AG181</f>
        <v>0</v>
      </c>
      <c r="K306" s="32" t="str">
        <f>IF($I306/3&lt;K$286,IF(($J306/3+1)&gt;K$286,"X",""),"")</f>
        <v/>
      </c>
      <c r="L306" s="384" t="str">
        <f>IF($I306/3&lt;L$286,IF(($J306/3+1)&gt;L$286,"X",""),"")</f>
        <v/>
      </c>
      <c r="M306" s="384"/>
      <c r="N306" s="65" t="str">
        <f t="shared" ref="N306:AE306" si="11">IF($I306/3&lt;N$286,IF(($J306/3+1)&gt;N$286,"X",""),"")</f>
        <v/>
      </c>
      <c r="O306" s="33" t="str">
        <f t="shared" si="11"/>
        <v/>
      </c>
      <c r="P306" s="32" t="str">
        <f t="shared" si="11"/>
        <v/>
      </c>
      <c r="Q306" s="65" t="str">
        <f t="shared" si="11"/>
        <v/>
      </c>
      <c r="R306" s="65" t="str">
        <f t="shared" si="11"/>
        <v/>
      </c>
      <c r="S306" s="33" t="str">
        <f t="shared" si="11"/>
        <v/>
      </c>
      <c r="T306" s="32" t="str">
        <f t="shared" si="11"/>
        <v/>
      </c>
      <c r="U306" s="65" t="str">
        <f t="shared" si="11"/>
        <v/>
      </c>
      <c r="V306" s="65" t="str">
        <f t="shared" si="11"/>
        <v/>
      </c>
      <c r="W306" s="33" t="str">
        <f t="shared" si="11"/>
        <v/>
      </c>
      <c r="X306" s="32" t="str">
        <f t="shared" si="11"/>
        <v/>
      </c>
      <c r="Y306" s="65" t="str">
        <f t="shared" si="11"/>
        <v/>
      </c>
      <c r="Z306" s="65" t="str">
        <f t="shared" si="11"/>
        <v/>
      </c>
      <c r="AA306" s="33" t="str">
        <f t="shared" si="11"/>
        <v/>
      </c>
      <c r="AB306" s="32" t="str">
        <f t="shared" si="11"/>
        <v/>
      </c>
      <c r="AC306" s="65" t="str">
        <f t="shared" si="11"/>
        <v/>
      </c>
      <c r="AD306" s="65" t="str">
        <f t="shared" si="11"/>
        <v/>
      </c>
      <c r="AE306" s="33" t="str">
        <f t="shared" si="11"/>
        <v/>
      </c>
      <c r="AF306" s="32" t="str">
        <f t="shared" si="2"/>
        <v/>
      </c>
      <c r="AG306" s="65" t="str">
        <f t="shared" si="2"/>
        <v/>
      </c>
      <c r="AH306" s="65" t="str">
        <f t="shared" si="2"/>
        <v/>
      </c>
      <c r="AI306" s="33" t="str">
        <f t="shared" si="2"/>
        <v/>
      </c>
      <c r="AJ306" s="5"/>
    </row>
    <row r="307" spans="1:36" ht="3" customHeight="1" x14ac:dyDescent="0.15">
      <c r="A307" s="5"/>
      <c r="B307" s="24"/>
      <c r="C307" s="5"/>
      <c r="D307" s="5"/>
      <c r="F307" s="5"/>
      <c r="G307" s="5"/>
      <c r="H307" s="5"/>
      <c r="I307" s="25"/>
      <c r="J307" s="25"/>
      <c r="K307" s="34"/>
      <c r="L307" s="25"/>
      <c r="M307" s="25"/>
      <c r="N307" s="25"/>
      <c r="O307" s="35"/>
      <c r="P307" s="34"/>
      <c r="Q307" s="25"/>
      <c r="R307" s="25"/>
      <c r="S307" s="35"/>
      <c r="T307" s="34"/>
      <c r="U307" s="25"/>
      <c r="V307" s="25"/>
      <c r="W307" s="35"/>
      <c r="X307" s="34"/>
      <c r="Y307" s="25"/>
      <c r="Z307" s="25"/>
      <c r="AA307" s="35"/>
      <c r="AB307" s="34"/>
      <c r="AC307" s="25"/>
      <c r="AD307" s="25"/>
      <c r="AE307" s="35"/>
      <c r="AF307" s="34"/>
      <c r="AG307" s="25"/>
      <c r="AH307" s="25"/>
      <c r="AI307" s="35"/>
      <c r="AJ307" s="5"/>
    </row>
    <row r="308" spans="1:36" ht="15.75" customHeight="1" x14ac:dyDescent="0.15">
      <c r="A308" s="5"/>
      <c r="B308" s="60" t="str">
        <f>B274</f>
        <v/>
      </c>
      <c r="C308" s="247" t="str">
        <f>IF(C274="","",C274)</f>
        <v/>
      </c>
      <c r="D308" s="248"/>
      <c r="E308" s="248"/>
      <c r="F308" s="248"/>
      <c r="G308" s="248"/>
      <c r="H308" s="248"/>
      <c r="I308" s="30">
        <f>AE183</f>
        <v>0</v>
      </c>
      <c r="J308" s="31">
        <f>AG183</f>
        <v>0</v>
      </c>
      <c r="K308" s="32" t="str">
        <f>IF($I308/3&lt;K$286,IF(($J308/3+1)&gt;K$286,"X",""),"")</f>
        <v/>
      </c>
      <c r="L308" s="384" t="str">
        <f>IF($I308/3&lt;L$286,IF(($J308/3+1)&gt;L$286,"X",""),"")</f>
        <v/>
      </c>
      <c r="M308" s="384"/>
      <c r="N308" s="65" t="str">
        <f t="shared" ref="N308:AE308" si="12">IF($I308/3&lt;N$286,IF(($J308/3+1)&gt;N$286,"X",""),"")</f>
        <v/>
      </c>
      <c r="O308" s="33" t="str">
        <f t="shared" si="12"/>
        <v/>
      </c>
      <c r="P308" s="32" t="str">
        <f t="shared" si="12"/>
        <v/>
      </c>
      <c r="Q308" s="65" t="str">
        <f t="shared" si="12"/>
        <v/>
      </c>
      <c r="R308" s="65" t="str">
        <f t="shared" si="12"/>
        <v/>
      </c>
      <c r="S308" s="33" t="str">
        <f t="shared" si="12"/>
        <v/>
      </c>
      <c r="T308" s="32" t="str">
        <f t="shared" si="12"/>
        <v/>
      </c>
      <c r="U308" s="65" t="str">
        <f t="shared" si="12"/>
        <v/>
      </c>
      <c r="V308" s="65" t="str">
        <f t="shared" si="12"/>
        <v/>
      </c>
      <c r="W308" s="33" t="str">
        <f t="shared" si="12"/>
        <v/>
      </c>
      <c r="X308" s="32" t="str">
        <f t="shared" si="12"/>
        <v/>
      </c>
      <c r="Y308" s="65" t="str">
        <f t="shared" si="12"/>
        <v/>
      </c>
      <c r="Z308" s="65" t="str">
        <f t="shared" si="12"/>
        <v/>
      </c>
      <c r="AA308" s="33" t="str">
        <f t="shared" si="12"/>
        <v/>
      </c>
      <c r="AB308" s="32" t="str">
        <f t="shared" si="12"/>
        <v/>
      </c>
      <c r="AC308" s="65" t="str">
        <f t="shared" si="12"/>
        <v/>
      </c>
      <c r="AD308" s="65" t="str">
        <f t="shared" si="12"/>
        <v/>
      </c>
      <c r="AE308" s="33" t="str">
        <f t="shared" si="12"/>
        <v/>
      </c>
      <c r="AF308" s="32" t="str">
        <f t="shared" si="2"/>
        <v/>
      </c>
      <c r="AG308" s="65" t="str">
        <f t="shared" si="2"/>
        <v/>
      </c>
      <c r="AH308" s="65" t="str">
        <f t="shared" si="2"/>
        <v/>
      </c>
      <c r="AI308" s="33" t="str">
        <f t="shared" si="2"/>
        <v/>
      </c>
      <c r="AJ308" s="5"/>
    </row>
    <row r="309" spans="1:36" ht="3" customHeight="1" x14ac:dyDescent="0.15">
      <c r="A309" s="5"/>
      <c r="B309" s="24"/>
      <c r="C309" s="5"/>
      <c r="D309" s="5"/>
      <c r="F309" s="5"/>
      <c r="G309" s="5"/>
      <c r="H309" s="5"/>
      <c r="I309" s="25"/>
      <c r="J309" s="25"/>
      <c r="K309" s="34"/>
      <c r="L309" s="25"/>
      <c r="M309" s="25"/>
      <c r="N309" s="25"/>
      <c r="O309" s="35"/>
      <c r="P309" s="34"/>
      <c r="Q309" s="25"/>
      <c r="R309" s="25"/>
      <c r="S309" s="35"/>
      <c r="T309" s="34"/>
      <c r="U309" s="25"/>
      <c r="V309" s="25"/>
      <c r="W309" s="35"/>
      <c r="X309" s="34"/>
      <c r="Y309" s="25"/>
      <c r="Z309" s="25"/>
      <c r="AA309" s="35"/>
      <c r="AB309" s="34"/>
      <c r="AC309" s="25"/>
      <c r="AD309" s="25"/>
      <c r="AE309" s="35"/>
      <c r="AF309" s="34"/>
      <c r="AG309" s="25"/>
      <c r="AH309" s="25"/>
      <c r="AI309" s="35"/>
      <c r="AJ309" s="5"/>
    </row>
    <row r="310" spans="1:36" ht="15.75" customHeight="1" x14ac:dyDescent="0.15">
      <c r="A310" s="5"/>
      <c r="B310" s="60" t="str">
        <f>B276</f>
        <v/>
      </c>
      <c r="C310" s="247" t="str">
        <f>IF(C276="","",C276)</f>
        <v/>
      </c>
      <c r="D310" s="248"/>
      <c r="E310" s="248"/>
      <c r="F310" s="248"/>
      <c r="G310" s="248"/>
      <c r="H310" s="248"/>
      <c r="I310" s="30">
        <f>AE185</f>
        <v>0</v>
      </c>
      <c r="J310" s="31">
        <f>AG185</f>
        <v>0</v>
      </c>
      <c r="K310" s="32" t="str">
        <f>IF($I310/3&lt;K$286,IF(($J310/3+1)&gt;K$286,"X",""),"")</f>
        <v/>
      </c>
      <c r="L310" s="384" t="str">
        <f>IF($I310/3&lt;L$286,IF(($J310/3+1)&gt;L$286,"X",""),"")</f>
        <v/>
      </c>
      <c r="M310" s="384"/>
      <c r="N310" s="65" t="str">
        <f t="shared" ref="N310:AE310" si="13">IF($I310/3&lt;N$286,IF(($J310/3+1)&gt;N$286,"X",""),"")</f>
        <v/>
      </c>
      <c r="O310" s="33" t="str">
        <f t="shared" si="13"/>
        <v/>
      </c>
      <c r="P310" s="32" t="str">
        <f t="shared" si="13"/>
        <v/>
      </c>
      <c r="Q310" s="65" t="str">
        <f t="shared" si="13"/>
        <v/>
      </c>
      <c r="R310" s="65" t="str">
        <f t="shared" si="13"/>
        <v/>
      </c>
      <c r="S310" s="33" t="str">
        <f t="shared" si="13"/>
        <v/>
      </c>
      <c r="T310" s="32" t="str">
        <f t="shared" si="13"/>
        <v/>
      </c>
      <c r="U310" s="65" t="str">
        <f t="shared" si="13"/>
        <v/>
      </c>
      <c r="V310" s="65" t="str">
        <f t="shared" si="13"/>
        <v/>
      </c>
      <c r="W310" s="33" t="str">
        <f t="shared" si="13"/>
        <v/>
      </c>
      <c r="X310" s="32" t="str">
        <f t="shared" si="13"/>
        <v/>
      </c>
      <c r="Y310" s="65" t="str">
        <f t="shared" si="13"/>
        <v/>
      </c>
      <c r="Z310" s="65" t="str">
        <f t="shared" si="13"/>
        <v/>
      </c>
      <c r="AA310" s="33" t="str">
        <f t="shared" si="13"/>
        <v/>
      </c>
      <c r="AB310" s="32" t="str">
        <f t="shared" si="13"/>
        <v/>
      </c>
      <c r="AC310" s="65" t="str">
        <f t="shared" si="13"/>
        <v/>
      </c>
      <c r="AD310" s="65" t="str">
        <f t="shared" si="13"/>
        <v/>
      </c>
      <c r="AE310" s="33" t="str">
        <f t="shared" si="13"/>
        <v/>
      </c>
      <c r="AF310" s="32" t="str">
        <f t="shared" si="2"/>
        <v/>
      </c>
      <c r="AG310" s="65" t="str">
        <f t="shared" si="2"/>
        <v/>
      </c>
      <c r="AH310" s="65" t="str">
        <f t="shared" si="2"/>
        <v/>
      </c>
      <c r="AI310" s="33" t="str">
        <f t="shared" si="2"/>
        <v/>
      </c>
      <c r="AJ310" s="5"/>
    </row>
    <row r="311" spans="1:36" ht="3" customHeight="1" x14ac:dyDescent="0.15">
      <c r="A311" s="5"/>
      <c r="B311" s="5"/>
      <c r="C311" s="5"/>
      <c r="D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row>
    <row r="312" spans="1:36" ht="3" customHeight="1" x14ac:dyDescent="0.15">
      <c r="A312" s="5"/>
      <c r="B312" s="5"/>
      <c r="C312" s="5"/>
      <c r="D312" s="5"/>
      <c r="F312" s="5"/>
      <c r="G312" s="5"/>
      <c r="H312" s="5"/>
      <c r="I312" s="5"/>
      <c r="J312" s="5"/>
      <c r="K312" s="5"/>
      <c r="L312" s="5"/>
      <c r="M312" s="5"/>
      <c r="N312" s="5"/>
      <c r="O312" s="5"/>
      <c r="P312" s="5"/>
      <c r="Q312" s="5"/>
      <c r="R312" s="5"/>
      <c r="S312" s="5"/>
      <c r="T312" s="5"/>
      <c r="U312" s="5"/>
      <c r="V312" s="5"/>
      <c r="W312" s="5"/>
      <c r="X312" s="5"/>
      <c r="Y312" s="5"/>
      <c r="Z312" s="5"/>
      <c r="AF312" s="5"/>
      <c r="AG312" s="5"/>
      <c r="AH312" s="5"/>
      <c r="AI312" s="5"/>
      <c r="AJ312" s="5"/>
    </row>
    <row r="313" spans="1:36" ht="15.75" customHeight="1" x14ac:dyDescent="0.15">
      <c r="B313" s="284" t="str">
        <f>B$8</f>
        <v>PROGRAMME RECHERCHES ROUTES DETEC</v>
      </c>
      <c r="C313" s="284"/>
      <c r="D313" s="284"/>
      <c r="E313" s="284"/>
      <c r="F313" s="284"/>
      <c r="G313" s="284"/>
      <c r="H313" s="284"/>
      <c r="I313" s="284"/>
      <c r="J313" s="284"/>
      <c r="K313" s="284"/>
      <c r="L313" s="284"/>
      <c r="M313" s="284"/>
      <c r="N313" s="284"/>
      <c r="O313" s="284"/>
      <c r="P313" s="284"/>
      <c r="Q313" s="284"/>
      <c r="R313" s="284"/>
      <c r="S313" s="284"/>
      <c r="T313" s="284"/>
      <c r="U313" s="284"/>
      <c r="V313" s="284"/>
      <c r="W313" s="284"/>
      <c r="X313" s="284"/>
      <c r="AA313" s="279" t="str">
        <f>Y$10</f>
        <v>Version du</v>
      </c>
      <c r="AB313" s="279"/>
      <c r="AC313" s="279"/>
      <c r="AD313" s="279"/>
      <c r="AE313" s="279"/>
      <c r="AF313" s="330">
        <f>AF$10</f>
        <v>0</v>
      </c>
      <c r="AG313" s="330"/>
      <c r="AH313" s="330"/>
      <c r="AI313" s="330"/>
      <c r="AJ313" s="330"/>
    </row>
    <row r="314" spans="1:36" ht="3" customHeight="1" x14ac:dyDescent="0.15">
      <c r="D314" s="5"/>
      <c r="E314" s="4"/>
      <c r="AG314" s="36"/>
      <c r="AH314" s="36"/>
      <c r="AI314" s="36"/>
    </row>
    <row r="315" spans="1:36" ht="15.75" customHeight="1" x14ac:dyDescent="0.15">
      <c r="B315" s="273" t="s">
        <v>480</v>
      </c>
      <c r="C315" s="273"/>
      <c r="D315" s="273"/>
      <c r="E315" s="273"/>
      <c r="F315" s="273"/>
      <c r="G315" s="273"/>
      <c r="H315" s="273"/>
      <c r="I315" s="273"/>
      <c r="J315" s="273"/>
      <c r="K315" s="273"/>
      <c r="L315" s="273"/>
      <c r="M315" s="273"/>
      <c r="N315" s="273"/>
      <c r="O315" s="273"/>
      <c r="P315" s="273"/>
      <c r="Q315" s="273"/>
      <c r="R315" s="273"/>
      <c r="S315" s="273"/>
      <c r="T315" s="273"/>
      <c r="U315" s="273"/>
      <c r="V315" s="273"/>
      <c r="W315" s="273"/>
      <c r="X315" s="387" t="s">
        <v>672</v>
      </c>
      <c r="Y315" s="387"/>
      <c r="Z315" s="387"/>
      <c r="AA315" s="387"/>
      <c r="AB315" s="387"/>
      <c r="AC315" s="387"/>
      <c r="AD315" s="387"/>
      <c r="AE315" s="387"/>
      <c r="AF315" s="388"/>
      <c r="AG315" s="265">
        <f>SUM(AG319:AJ329)</f>
        <v>0</v>
      </c>
      <c r="AH315" s="265"/>
      <c r="AI315" s="265"/>
      <c r="AJ315" s="265"/>
    </row>
    <row r="316" spans="1:36" ht="3" customHeight="1" x14ac:dyDescent="0.15">
      <c r="E316" s="4"/>
    </row>
    <row r="317" spans="1:36" ht="15.75" customHeight="1" x14ac:dyDescent="0.15">
      <c r="B317" s="66" t="s">
        <v>1</v>
      </c>
      <c r="C317" s="244" t="s">
        <v>419</v>
      </c>
      <c r="D317" s="245"/>
      <c r="E317" s="245"/>
      <c r="F317" s="245"/>
      <c r="G317" s="245"/>
      <c r="H317" s="245"/>
      <c r="I317" s="245"/>
      <c r="J317" s="245"/>
      <c r="K317" s="245"/>
      <c r="L317" s="245"/>
      <c r="M317" s="245"/>
      <c r="N317" s="245"/>
      <c r="O317" s="245"/>
      <c r="P317" s="245"/>
      <c r="Q317" s="245"/>
      <c r="R317" s="245"/>
      <c r="S317" s="245"/>
      <c r="T317" s="245"/>
      <c r="U317" s="245"/>
      <c r="V317" s="245"/>
      <c r="W317" s="245"/>
      <c r="X317" s="245"/>
      <c r="Y317" s="245"/>
      <c r="Z317" s="245"/>
      <c r="AA317" s="245"/>
      <c r="AB317" s="245"/>
      <c r="AC317" s="245"/>
      <c r="AD317" s="245"/>
      <c r="AE317" s="245"/>
      <c r="AF317" s="246"/>
      <c r="AG317" s="266" t="s">
        <v>481</v>
      </c>
      <c r="AH317" s="266"/>
      <c r="AI317" s="266"/>
      <c r="AJ317" s="266"/>
    </row>
    <row r="318" spans="1:36" ht="3" customHeight="1" x14ac:dyDescent="0.15">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c r="AC318" s="19"/>
      <c r="AD318" s="19"/>
      <c r="AE318" s="19"/>
      <c r="AF318" s="19"/>
      <c r="AG318" s="19"/>
      <c r="AH318" s="19"/>
      <c r="AI318" s="19"/>
      <c r="AJ318" s="19"/>
    </row>
    <row r="319" spans="1:36" ht="15.75" customHeight="1" x14ac:dyDescent="0.15">
      <c r="B319" s="67">
        <v>1</v>
      </c>
      <c r="C319" s="247" t="str">
        <f>N27</f>
        <v>Nom du centre de recherche</v>
      </c>
      <c r="D319" s="248"/>
      <c r="E319" s="248"/>
      <c r="F319" s="248"/>
      <c r="G319" s="248"/>
      <c r="H319" s="248"/>
      <c r="I319" s="248"/>
      <c r="J319" s="248"/>
      <c r="K319" s="248"/>
      <c r="L319" s="248"/>
      <c r="M319" s="248"/>
      <c r="N319" s="248"/>
      <c r="O319" s="248"/>
      <c r="P319" s="248"/>
      <c r="Q319" s="248"/>
      <c r="R319" s="248"/>
      <c r="S319" s="248"/>
      <c r="T319" s="248"/>
      <c r="U319" s="248"/>
      <c r="V319" s="248"/>
      <c r="W319" s="248"/>
      <c r="X319" s="248"/>
      <c r="Y319" s="248"/>
      <c r="Z319" s="248"/>
      <c r="AA319" s="248"/>
      <c r="AB319" s="248"/>
      <c r="AC319" s="248"/>
      <c r="AD319" s="248"/>
      <c r="AE319" s="248"/>
      <c r="AF319" s="249"/>
      <c r="AG319" s="241"/>
      <c r="AH319" s="242"/>
      <c r="AI319" s="242"/>
      <c r="AJ319" s="243"/>
    </row>
    <row r="320" spans="1:36" ht="3" customHeight="1" x14ac:dyDescent="0.15">
      <c r="B320" s="5"/>
      <c r="C320" s="63"/>
      <c r="D320" s="63"/>
      <c r="E320" s="63"/>
      <c r="F320" s="63"/>
      <c r="G320" s="63"/>
      <c r="H320" s="63"/>
      <c r="I320" s="63"/>
      <c r="J320" s="63"/>
      <c r="K320" s="63"/>
      <c r="L320" s="63"/>
      <c r="M320" s="63"/>
      <c r="N320" s="63"/>
      <c r="O320" s="63"/>
      <c r="P320" s="63"/>
      <c r="Q320" s="63"/>
      <c r="R320" s="63"/>
      <c r="S320" s="63"/>
      <c r="T320" s="63"/>
      <c r="U320" s="63"/>
      <c r="V320" s="63"/>
      <c r="W320" s="63"/>
      <c r="X320" s="63"/>
      <c r="Y320" s="63"/>
      <c r="Z320" s="63"/>
      <c r="AA320" s="63"/>
      <c r="AB320" s="63"/>
      <c r="AC320" s="63"/>
      <c r="AD320" s="63"/>
      <c r="AE320" s="63"/>
      <c r="AF320" s="63"/>
      <c r="AG320" s="37"/>
      <c r="AH320" s="38"/>
      <c r="AI320" s="37"/>
      <c r="AJ320" s="37"/>
    </row>
    <row r="321" spans="2:36" ht="15.75" customHeight="1" x14ac:dyDescent="0.15">
      <c r="B321" s="67">
        <v>2</v>
      </c>
      <c r="C321" s="247" t="str">
        <f>N37</f>
        <v>Nom organisme partenaire 1</v>
      </c>
      <c r="D321" s="248"/>
      <c r="E321" s="248"/>
      <c r="F321" s="248"/>
      <c r="G321" s="248"/>
      <c r="H321" s="248"/>
      <c r="I321" s="248"/>
      <c r="J321" s="248"/>
      <c r="K321" s="248"/>
      <c r="L321" s="248"/>
      <c r="M321" s="248"/>
      <c r="N321" s="248"/>
      <c r="O321" s="248"/>
      <c r="P321" s="248"/>
      <c r="Q321" s="248"/>
      <c r="R321" s="248"/>
      <c r="S321" s="248"/>
      <c r="T321" s="248"/>
      <c r="U321" s="248"/>
      <c r="V321" s="248"/>
      <c r="W321" s="248"/>
      <c r="X321" s="248"/>
      <c r="Y321" s="248"/>
      <c r="Z321" s="248"/>
      <c r="AA321" s="248"/>
      <c r="AB321" s="248"/>
      <c r="AC321" s="248"/>
      <c r="AD321" s="248"/>
      <c r="AE321" s="248"/>
      <c r="AF321" s="249"/>
      <c r="AG321" s="241"/>
      <c r="AH321" s="242"/>
      <c r="AI321" s="242"/>
      <c r="AJ321" s="243"/>
    </row>
    <row r="322" spans="2:36" ht="3" customHeight="1" x14ac:dyDescent="0.15">
      <c r="B322" s="5"/>
      <c r="C322" s="63"/>
      <c r="D322" s="63"/>
      <c r="E322" s="63"/>
      <c r="F322" s="63"/>
      <c r="G322" s="63"/>
      <c r="H322" s="63"/>
      <c r="I322" s="63"/>
      <c r="J322" s="63"/>
      <c r="K322" s="63"/>
      <c r="L322" s="63"/>
      <c r="M322" s="63"/>
      <c r="N322" s="63"/>
      <c r="O322" s="63"/>
      <c r="P322" s="63"/>
      <c r="Q322" s="63"/>
      <c r="R322" s="63"/>
      <c r="S322" s="63"/>
      <c r="T322" s="63"/>
      <c r="U322" s="63"/>
      <c r="V322" s="63"/>
      <c r="W322" s="63"/>
      <c r="X322" s="63"/>
      <c r="Y322" s="63"/>
      <c r="Z322" s="63"/>
      <c r="AA322" s="63"/>
      <c r="AB322" s="63"/>
      <c r="AC322" s="63"/>
      <c r="AD322" s="63"/>
      <c r="AE322" s="63"/>
      <c r="AF322" s="63"/>
      <c r="AG322" s="37"/>
      <c r="AH322" s="38"/>
      <c r="AI322" s="37"/>
      <c r="AJ322" s="37"/>
    </row>
    <row r="323" spans="2:36" ht="15.75" customHeight="1" x14ac:dyDescent="0.15">
      <c r="B323" s="67">
        <v>3</v>
      </c>
      <c r="C323" s="247" t="str">
        <f>N45</f>
        <v>Nom organisme partenaire 2</v>
      </c>
      <c r="D323" s="248"/>
      <c r="E323" s="248"/>
      <c r="F323" s="248"/>
      <c r="G323" s="248"/>
      <c r="H323" s="248"/>
      <c r="I323" s="248"/>
      <c r="J323" s="248"/>
      <c r="K323" s="248"/>
      <c r="L323" s="248"/>
      <c r="M323" s="248"/>
      <c r="N323" s="248"/>
      <c r="O323" s="248"/>
      <c r="P323" s="248"/>
      <c r="Q323" s="248"/>
      <c r="R323" s="248"/>
      <c r="S323" s="248"/>
      <c r="T323" s="248"/>
      <c r="U323" s="248"/>
      <c r="V323" s="248"/>
      <c r="W323" s="248"/>
      <c r="X323" s="248"/>
      <c r="Y323" s="248"/>
      <c r="Z323" s="248"/>
      <c r="AA323" s="248"/>
      <c r="AB323" s="248"/>
      <c r="AC323" s="248"/>
      <c r="AD323" s="248"/>
      <c r="AE323" s="248"/>
      <c r="AF323" s="249"/>
      <c r="AG323" s="241"/>
      <c r="AH323" s="242"/>
      <c r="AI323" s="242"/>
      <c r="AJ323" s="243"/>
    </row>
    <row r="324" spans="2:36" ht="3" customHeight="1" x14ac:dyDescent="0.15">
      <c r="B324" s="63"/>
      <c r="C324" s="63"/>
      <c r="D324" s="63"/>
      <c r="E324" s="63"/>
      <c r="F324" s="63"/>
      <c r="G324" s="63"/>
      <c r="H324" s="63"/>
      <c r="I324" s="63"/>
      <c r="J324" s="63"/>
      <c r="K324" s="63"/>
      <c r="L324" s="63"/>
      <c r="M324" s="63"/>
      <c r="N324" s="63"/>
      <c r="O324" s="63"/>
      <c r="P324" s="63"/>
      <c r="Q324" s="63"/>
      <c r="R324" s="63"/>
      <c r="S324" s="63"/>
      <c r="T324" s="63"/>
      <c r="U324" s="63"/>
      <c r="V324" s="63"/>
      <c r="W324" s="63"/>
      <c r="X324" s="63"/>
      <c r="Y324" s="63"/>
      <c r="Z324" s="63"/>
      <c r="AA324" s="63"/>
      <c r="AB324" s="63"/>
      <c r="AC324" s="63"/>
      <c r="AD324" s="63"/>
      <c r="AE324" s="63"/>
      <c r="AF324" s="63"/>
      <c r="AG324" s="69"/>
      <c r="AH324" s="69"/>
      <c r="AI324" s="69"/>
      <c r="AJ324" s="69"/>
    </row>
    <row r="325" spans="2:36" ht="15.75" customHeight="1" x14ac:dyDescent="0.15">
      <c r="B325" s="67">
        <v>4</v>
      </c>
      <c r="C325" s="247" t="str">
        <f>N53</f>
        <v>Nom organisme partenaire 3</v>
      </c>
      <c r="D325" s="248"/>
      <c r="E325" s="248"/>
      <c r="F325" s="248"/>
      <c r="G325" s="248"/>
      <c r="H325" s="248"/>
      <c r="I325" s="248"/>
      <c r="J325" s="248"/>
      <c r="K325" s="248"/>
      <c r="L325" s="248"/>
      <c r="M325" s="248"/>
      <c r="N325" s="248"/>
      <c r="O325" s="248"/>
      <c r="P325" s="248"/>
      <c r="Q325" s="248"/>
      <c r="R325" s="248"/>
      <c r="S325" s="248"/>
      <c r="T325" s="248"/>
      <c r="U325" s="248"/>
      <c r="V325" s="248"/>
      <c r="W325" s="248"/>
      <c r="X325" s="248"/>
      <c r="Y325" s="248"/>
      <c r="Z325" s="248"/>
      <c r="AA325" s="248"/>
      <c r="AB325" s="248"/>
      <c r="AC325" s="248"/>
      <c r="AD325" s="248"/>
      <c r="AE325" s="248"/>
      <c r="AF325" s="249"/>
      <c r="AG325" s="241"/>
      <c r="AH325" s="242"/>
      <c r="AI325" s="242"/>
      <c r="AJ325" s="243"/>
    </row>
    <row r="326" spans="2:36" ht="3" customHeight="1" x14ac:dyDescent="0.15">
      <c r="E326" s="4"/>
    </row>
    <row r="327" spans="2:36" ht="15.75" customHeight="1" x14ac:dyDescent="0.15">
      <c r="B327" s="67">
        <v>5</v>
      </c>
      <c r="C327" s="247" t="str">
        <f>N398</f>
        <v>Nom organisme partenaire 4</v>
      </c>
      <c r="D327" s="248"/>
      <c r="E327" s="248"/>
      <c r="F327" s="248"/>
      <c r="G327" s="248"/>
      <c r="H327" s="248"/>
      <c r="I327" s="248"/>
      <c r="J327" s="248"/>
      <c r="K327" s="248"/>
      <c r="L327" s="248"/>
      <c r="M327" s="248"/>
      <c r="N327" s="248"/>
      <c r="O327" s="248"/>
      <c r="P327" s="248"/>
      <c r="Q327" s="248"/>
      <c r="R327" s="248"/>
      <c r="S327" s="248"/>
      <c r="T327" s="248"/>
      <c r="U327" s="248"/>
      <c r="V327" s="248"/>
      <c r="W327" s="248"/>
      <c r="X327" s="248"/>
      <c r="Y327" s="248"/>
      <c r="Z327" s="248"/>
      <c r="AA327" s="248"/>
      <c r="AB327" s="248"/>
      <c r="AC327" s="248"/>
      <c r="AD327" s="248"/>
      <c r="AE327" s="248"/>
      <c r="AF327" s="249"/>
      <c r="AG327" s="241"/>
      <c r="AH327" s="242"/>
      <c r="AI327" s="242"/>
      <c r="AJ327" s="243"/>
    </row>
    <row r="328" spans="2:36" ht="3" customHeight="1" x14ac:dyDescent="0.15">
      <c r="B328" s="63"/>
      <c r="C328" s="63"/>
      <c r="D328" s="63"/>
      <c r="E328" s="63"/>
      <c r="F328" s="63"/>
      <c r="G328" s="63"/>
      <c r="H328" s="63"/>
      <c r="I328" s="63"/>
      <c r="J328" s="63"/>
      <c r="K328" s="63"/>
      <c r="L328" s="63"/>
      <c r="M328" s="63"/>
      <c r="N328" s="63"/>
      <c r="O328" s="63"/>
      <c r="P328" s="63"/>
      <c r="Q328" s="63"/>
      <c r="R328" s="63"/>
      <c r="S328" s="63"/>
      <c r="T328" s="63"/>
      <c r="U328" s="63"/>
      <c r="V328" s="63"/>
      <c r="W328" s="63"/>
      <c r="X328" s="63"/>
      <c r="Y328" s="63"/>
      <c r="Z328" s="63"/>
      <c r="AA328" s="63"/>
      <c r="AB328" s="63"/>
      <c r="AC328" s="63"/>
      <c r="AD328" s="63"/>
      <c r="AE328" s="63"/>
      <c r="AF328" s="63"/>
      <c r="AG328" s="69"/>
      <c r="AH328" s="69"/>
      <c r="AI328" s="69"/>
      <c r="AJ328" s="69"/>
    </row>
    <row r="329" spans="2:36" ht="15.75" customHeight="1" x14ac:dyDescent="0.15">
      <c r="B329" s="67">
        <v>6</v>
      </c>
      <c r="C329" s="247" t="str">
        <f>N406</f>
        <v>Nom organisme partenaire 5</v>
      </c>
      <c r="D329" s="248"/>
      <c r="E329" s="248"/>
      <c r="F329" s="248"/>
      <c r="G329" s="248"/>
      <c r="H329" s="248"/>
      <c r="I329" s="248"/>
      <c r="J329" s="248"/>
      <c r="K329" s="248"/>
      <c r="L329" s="248"/>
      <c r="M329" s="248"/>
      <c r="N329" s="248"/>
      <c r="O329" s="248"/>
      <c r="P329" s="248"/>
      <c r="Q329" s="248"/>
      <c r="R329" s="248"/>
      <c r="S329" s="248"/>
      <c r="T329" s="248"/>
      <c r="U329" s="248"/>
      <c r="V329" s="248"/>
      <c r="W329" s="248"/>
      <c r="X329" s="248"/>
      <c r="Y329" s="248"/>
      <c r="Z329" s="248"/>
      <c r="AA329" s="248"/>
      <c r="AB329" s="248"/>
      <c r="AC329" s="248"/>
      <c r="AD329" s="248"/>
      <c r="AE329" s="248"/>
      <c r="AF329" s="249"/>
      <c r="AG329" s="241"/>
      <c r="AH329" s="242"/>
      <c r="AI329" s="242"/>
      <c r="AJ329" s="243"/>
    </row>
    <row r="330" spans="2:36" ht="3" customHeight="1" x14ac:dyDescent="0.15"/>
    <row r="331" spans="2:36" ht="15.75" customHeight="1" x14ac:dyDescent="0.15">
      <c r="B331" s="273" t="s">
        <v>498</v>
      </c>
      <c r="C331" s="273"/>
      <c r="D331" s="273"/>
      <c r="E331" s="273"/>
      <c r="F331" s="273"/>
      <c r="G331" s="273"/>
      <c r="H331" s="273"/>
      <c r="I331" s="273"/>
      <c r="J331" s="273"/>
      <c r="K331" s="273"/>
      <c r="L331" s="273"/>
      <c r="M331" s="273"/>
      <c r="N331" s="273"/>
      <c r="O331" s="273"/>
      <c r="P331" s="273"/>
      <c r="Q331" s="273"/>
      <c r="R331" s="273"/>
      <c r="S331" s="273"/>
      <c r="T331" s="273"/>
      <c r="U331" s="273"/>
      <c r="V331" s="273"/>
      <c r="W331" s="273"/>
      <c r="X331" s="387" t="s">
        <v>673</v>
      </c>
      <c r="Y331" s="387"/>
      <c r="Z331" s="387"/>
      <c r="AA331" s="387"/>
      <c r="AB331" s="387"/>
      <c r="AC331" s="387"/>
      <c r="AD331" s="387"/>
      <c r="AE331" s="387"/>
      <c r="AF331" s="388"/>
      <c r="AG331" s="265">
        <f>SUM(AG335:AJ341)</f>
        <v>0</v>
      </c>
      <c r="AH331" s="265"/>
      <c r="AI331" s="265"/>
      <c r="AJ331" s="265"/>
    </row>
    <row r="332" spans="2:36" ht="3" customHeight="1" x14ac:dyDescent="0.15">
      <c r="E332" s="4"/>
    </row>
    <row r="333" spans="2:36" ht="15.75" customHeight="1" x14ac:dyDescent="0.15">
      <c r="B333" s="66" t="s">
        <v>1</v>
      </c>
      <c r="C333" s="266" t="s">
        <v>419</v>
      </c>
      <c r="D333" s="266"/>
      <c r="E333" s="266"/>
      <c r="F333" s="266"/>
      <c r="G333" s="266"/>
      <c r="H333" s="266"/>
      <c r="I333" s="266"/>
      <c r="J333" s="266"/>
      <c r="K333" s="266"/>
      <c r="L333" s="266"/>
      <c r="M333" s="266"/>
      <c r="N333" s="266"/>
      <c r="O333" s="266"/>
      <c r="P333" s="266"/>
      <c r="Q333" s="266"/>
      <c r="R333" s="266"/>
      <c r="S333" s="266"/>
      <c r="T333" s="266"/>
      <c r="U333" s="266"/>
      <c r="V333" s="266"/>
      <c r="W333" s="266" t="s">
        <v>482</v>
      </c>
      <c r="X333" s="266"/>
      <c r="Y333" s="266"/>
      <c r="Z333" s="266"/>
      <c r="AA333" s="266"/>
      <c r="AB333" s="266"/>
      <c r="AC333" s="266"/>
      <c r="AD333" s="266"/>
      <c r="AE333" s="266"/>
      <c r="AF333" s="266"/>
      <c r="AG333" s="266" t="s">
        <v>483</v>
      </c>
      <c r="AH333" s="266"/>
      <c r="AI333" s="266"/>
      <c r="AJ333" s="266"/>
    </row>
    <row r="334" spans="2:36" ht="3" customHeight="1" x14ac:dyDescent="0.15">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c r="AD334" s="19"/>
      <c r="AE334" s="19"/>
      <c r="AF334" s="19"/>
      <c r="AG334" s="19"/>
      <c r="AH334" s="19"/>
      <c r="AI334" s="19"/>
      <c r="AJ334" s="19"/>
    </row>
    <row r="335" spans="2:36" ht="15.75" customHeight="1" x14ac:dyDescent="0.15">
      <c r="B335" s="67">
        <v>1</v>
      </c>
      <c r="C335" s="247" t="s">
        <v>142</v>
      </c>
      <c r="D335" s="248"/>
      <c r="E335" s="248"/>
      <c r="F335" s="248"/>
      <c r="G335" s="248"/>
      <c r="H335" s="248"/>
      <c r="I335" s="248"/>
      <c r="J335" s="248"/>
      <c r="K335" s="248"/>
      <c r="L335" s="248"/>
      <c r="M335" s="248"/>
      <c r="N335" s="248"/>
      <c r="O335" s="248"/>
      <c r="P335" s="248"/>
      <c r="Q335" s="248"/>
      <c r="R335" s="248"/>
      <c r="S335" s="248"/>
      <c r="T335" s="248"/>
      <c r="U335" s="248"/>
      <c r="V335" s="248"/>
      <c r="W335" s="248"/>
      <c r="X335" s="248"/>
      <c r="Y335" s="248"/>
      <c r="Z335" s="248"/>
      <c r="AA335" s="248"/>
      <c r="AB335" s="248"/>
      <c r="AC335" s="248"/>
      <c r="AD335" s="248"/>
      <c r="AE335" s="248"/>
      <c r="AF335" s="249"/>
      <c r="AG335" s="265">
        <f>W63</f>
        <v>0</v>
      </c>
      <c r="AH335" s="265"/>
      <c r="AI335" s="265"/>
      <c r="AJ335" s="265"/>
    </row>
    <row r="336" spans="2:36" ht="3" customHeight="1" x14ac:dyDescent="0.15">
      <c r="B336" s="5"/>
      <c r="C336" s="63"/>
      <c r="D336" s="63"/>
      <c r="E336" s="63"/>
      <c r="F336" s="63"/>
      <c r="G336" s="63"/>
      <c r="H336" s="63"/>
      <c r="I336" s="63"/>
      <c r="J336" s="63"/>
      <c r="K336" s="63"/>
      <c r="L336" s="63"/>
      <c r="M336" s="63"/>
      <c r="N336" s="63"/>
      <c r="O336" s="63"/>
      <c r="P336" s="63"/>
      <c r="Q336" s="63"/>
      <c r="R336" s="63"/>
      <c r="S336" s="63"/>
      <c r="T336" s="63"/>
      <c r="U336" s="63"/>
      <c r="V336" s="63"/>
      <c r="W336" s="63"/>
      <c r="X336" s="63"/>
      <c r="Y336" s="63"/>
      <c r="Z336" s="63"/>
      <c r="AA336" s="63"/>
      <c r="AB336" s="63"/>
      <c r="AC336" s="63"/>
      <c r="AD336" s="63"/>
      <c r="AE336" s="63"/>
      <c r="AF336" s="63"/>
      <c r="AG336" s="37"/>
      <c r="AH336" s="38"/>
      <c r="AI336" s="37"/>
      <c r="AJ336" s="37"/>
    </row>
    <row r="337" spans="1:36" ht="15.75" customHeight="1" x14ac:dyDescent="0.15">
      <c r="B337" s="67">
        <v>2</v>
      </c>
      <c r="C337" s="253"/>
      <c r="D337" s="254"/>
      <c r="E337" s="254"/>
      <c r="F337" s="254"/>
      <c r="G337" s="254"/>
      <c r="H337" s="254"/>
      <c r="I337" s="254"/>
      <c r="J337" s="254"/>
      <c r="K337" s="254"/>
      <c r="L337" s="254"/>
      <c r="M337" s="254"/>
      <c r="N337" s="254"/>
      <c r="O337" s="254"/>
      <c r="P337" s="254"/>
      <c r="Q337" s="254"/>
      <c r="R337" s="254"/>
      <c r="S337" s="254"/>
      <c r="T337" s="254"/>
      <c r="U337" s="254"/>
      <c r="V337" s="255"/>
      <c r="W337" s="253"/>
      <c r="X337" s="254"/>
      <c r="Y337" s="254"/>
      <c r="Z337" s="254"/>
      <c r="AA337" s="254"/>
      <c r="AB337" s="254"/>
      <c r="AC337" s="254"/>
      <c r="AD337" s="254"/>
      <c r="AE337" s="254"/>
      <c r="AF337" s="255"/>
      <c r="AG337" s="241"/>
      <c r="AH337" s="241"/>
      <c r="AI337" s="241"/>
      <c r="AJ337" s="241"/>
    </row>
    <row r="338" spans="1:36" ht="3" customHeight="1" x14ac:dyDescent="0.15">
      <c r="B338" s="5"/>
      <c r="C338" s="63"/>
      <c r="D338" s="63"/>
      <c r="E338" s="63"/>
      <c r="F338" s="63"/>
      <c r="G338" s="63"/>
      <c r="H338" s="63"/>
      <c r="I338" s="63"/>
      <c r="J338" s="63"/>
      <c r="K338" s="63"/>
      <c r="L338" s="63"/>
      <c r="M338" s="63"/>
      <c r="N338" s="63"/>
      <c r="O338" s="63"/>
      <c r="P338" s="63"/>
      <c r="Q338" s="63"/>
      <c r="R338" s="63"/>
      <c r="S338" s="63"/>
      <c r="T338" s="63"/>
      <c r="U338" s="63"/>
      <c r="V338" s="63"/>
      <c r="W338" s="63"/>
      <c r="X338" s="63"/>
      <c r="Y338" s="63"/>
      <c r="Z338" s="63"/>
      <c r="AA338" s="63"/>
      <c r="AB338" s="63"/>
      <c r="AC338" s="63"/>
      <c r="AD338" s="63"/>
      <c r="AE338" s="63"/>
      <c r="AF338" s="63"/>
      <c r="AG338" s="37"/>
      <c r="AH338" s="38"/>
      <c r="AI338" s="37"/>
      <c r="AJ338" s="37"/>
    </row>
    <row r="339" spans="1:36" ht="15.75" customHeight="1" x14ac:dyDescent="0.15">
      <c r="B339" s="67">
        <v>3</v>
      </c>
      <c r="C339" s="253"/>
      <c r="D339" s="254"/>
      <c r="E339" s="254"/>
      <c r="F339" s="254"/>
      <c r="G339" s="254"/>
      <c r="H339" s="254"/>
      <c r="I339" s="254"/>
      <c r="J339" s="254"/>
      <c r="K339" s="254"/>
      <c r="L339" s="254"/>
      <c r="M339" s="254"/>
      <c r="N339" s="254"/>
      <c r="O339" s="254"/>
      <c r="P339" s="254"/>
      <c r="Q339" s="254"/>
      <c r="R339" s="254"/>
      <c r="S339" s="254"/>
      <c r="T339" s="254"/>
      <c r="U339" s="254"/>
      <c r="V339" s="255"/>
      <c r="W339" s="253"/>
      <c r="X339" s="254"/>
      <c r="Y339" s="254"/>
      <c r="Z339" s="254"/>
      <c r="AA339" s="254"/>
      <c r="AB339" s="254"/>
      <c r="AC339" s="254"/>
      <c r="AD339" s="254"/>
      <c r="AE339" s="254"/>
      <c r="AF339" s="255"/>
      <c r="AG339" s="241"/>
      <c r="AH339" s="241"/>
      <c r="AI339" s="241"/>
      <c r="AJ339" s="241"/>
    </row>
    <row r="340" spans="1:36" ht="3" customHeight="1" x14ac:dyDescent="0.15">
      <c r="B340" s="63"/>
      <c r="C340" s="63"/>
      <c r="D340" s="63"/>
      <c r="E340" s="63"/>
      <c r="F340" s="63"/>
      <c r="G340" s="63"/>
      <c r="H340" s="63"/>
      <c r="I340" s="63"/>
      <c r="J340" s="63"/>
      <c r="K340" s="63"/>
      <c r="L340" s="63"/>
      <c r="M340" s="63"/>
      <c r="N340" s="63"/>
      <c r="O340" s="63"/>
      <c r="P340" s="63"/>
      <c r="Q340" s="63"/>
      <c r="R340" s="63"/>
      <c r="S340" s="63"/>
      <c r="T340" s="63"/>
      <c r="U340" s="63"/>
      <c r="V340" s="63"/>
      <c r="W340" s="63"/>
      <c r="X340" s="63"/>
      <c r="Y340" s="63"/>
      <c r="Z340" s="63"/>
      <c r="AA340" s="63"/>
      <c r="AB340" s="63"/>
      <c r="AC340" s="63"/>
      <c r="AD340" s="63"/>
      <c r="AE340" s="63"/>
      <c r="AF340" s="63"/>
      <c r="AG340" s="69"/>
      <c r="AH340" s="69"/>
      <c r="AI340" s="69"/>
      <c r="AJ340" s="69"/>
    </row>
    <row r="341" spans="1:36" ht="15.75" customHeight="1" x14ac:dyDescent="0.15">
      <c r="B341" s="67">
        <v>4</v>
      </c>
      <c r="C341" s="253"/>
      <c r="D341" s="254"/>
      <c r="E341" s="254"/>
      <c r="F341" s="254"/>
      <c r="G341" s="254"/>
      <c r="H341" s="254"/>
      <c r="I341" s="254"/>
      <c r="J341" s="254"/>
      <c r="K341" s="254"/>
      <c r="L341" s="254"/>
      <c r="M341" s="254"/>
      <c r="N341" s="254"/>
      <c r="O341" s="254"/>
      <c r="P341" s="254"/>
      <c r="Q341" s="254"/>
      <c r="R341" s="254"/>
      <c r="S341" s="254"/>
      <c r="T341" s="254"/>
      <c r="U341" s="254"/>
      <c r="V341" s="255"/>
      <c r="W341" s="253"/>
      <c r="X341" s="254"/>
      <c r="Y341" s="254"/>
      <c r="Z341" s="254"/>
      <c r="AA341" s="254"/>
      <c r="AB341" s="254"/>
      <c r="AC341" s="254"/>
      <c r="AD341" s="254"/>
      <c r="AE341" s="254"/>
      <c r="AF341" s="255"/>
      <c r="AG341" s="241"/>
      <c r="AH341" s="241"/>
      <c r="AI341" s="241"/>
      <c r="AJ341" s="241"/>
    </row>
    <row r="342" spans="1:36" ht="3" customHeight="1" x14ac:dyDescent="0.15"/>
    <row r="343" spans="1:36" ht="15.75" customHeight="1" x14ac:dyDescent="0.15">
      <c r="B343" s="285" t="s">
        <v>680</v>
      </c>
      <c r="C343" s="285"/>
      <c r="D343" s="285"/>
      <c r="E343" s="285"/>
      <c r="F343" s="285"/>
      <c r="G343" s="285"/>
      <c r="H343" s="285"/>
      <c r="I343" s="285"/>
      <c r="J343" s="285"/>
      <c r="K343" s="285"/>
      <c r="L343" s="285"/>
      <c r="M343" s="285"/>
      <c r="N343" s="285"/>
      <c r="O343" s="285"/>
      <c r="P343" s="285"/>
      <c r="Q343" s="285"/>
      <c r="R343" s="285"/>
      <c r="S343" s="285"/>
      <c r="T343" s="285"/>
      <c r="U343" s="285"/>
      <c r="V343" s="285"/>
      <c r="W343" s="285"/>
      <c r="X343" s="285"/>
      <c r="Y343" s="285"/>
      <c r="Z343" s="285"/>
      <c r="AA343" s="285"/>
      <c r="AB343" s="285"/>
      <c r="AC343" s="285"/>
      <c r="AD343" s="285"/>
      <c r="AE343" s="285"/>
      <c r="AF343" s="285"/>
      <c r="AG343" s="285"/>
      <c r="AH343" s="285"/>
      <c r="AI343" s="285"/>
      <c r="AJ343" s="285"/>
    </row>
    <row r="344" spans="1:36" ht="3" customHeight="1" x14ac:dyDescent="0.15">
      <c r="A344" s="5"/>
      <c r="B344" s="5"/>
      <c r="C344" s="5"/>
      <c r="D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row>
    <row r="345" spans="1:36" ht="15.75" customHeight="1" x14ac:dyDescent="0.15">
      <c r="A345" s="5"/>
      <c r="B345" s="302" t="s">
        <v>484</v>
      </c>
      <c r="C345" s="302"/>
      <c r="D345" s="302"/>
      <c r="E345" s="302"/>
      <c r="F345" s="302"/>
      <c r="G345" s="302"/>
      <c r="H345" s="302"/>
      <c r="I345" s="302"/>
      <c r="J345" s="302"/>
      <c r="K345" s="302"/>
      <c r="L345" s="302"/>
      <c r="M345" s="5"/>
      <c r="N345" s="308" t="s">
        <v>417</v>
      </c>
      <c r="O345" s="308"/>
      <c r="P345" s="308"/>
      <c r="Q345" s="308" t="s">
        <v>418</v>
      </c>
      <c r="R345" s="308"/>
      <c r="S345" s="308"/>
      <c r="T345" s="308"/>
      <c r="U345" s="308"/>
      <c r="V345" s="308"/>
      <c r="W345" s="308"/>
      <c r="X345" s="308"/>
      <c r="Y345" s="308"/>
      <c r="Z345" s="308" t="s">
        <v>419</v>
      </c>
      <c r="AA345" s="308"/>
      <c r="AB345" s="308"/>
      <c r="AC345" s="308"/>
      <c r="AD345" s="308"/>
      <c r="AE345" s="308"/>
      <c r="AF345" s="308"/>
      <c r="AG345" s="308"/>
      <c r="AH345" s="308"/>
      <c r="AI345" s="308"/>
      <c r="AJ345" s="308"/>
    </row>
    <row r="346" spans="1:36" ht="3" customHeight="1" x14ac:dyDescent="0.15">
      <c r="A346" s="5"/>
      <c r="B346" s="5"/>
      <c r="C346" s="5"/>
      <c r="D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row>
    <row r="347" spans="1:36" ht="15.75" customHeight="1" x14ac:dyDescent="0.15">
      <c r="A347" s="5"/>
      <c r="B347" s="386" t="s">
        <v>485</v>
      </c>
      <c r="C347" s="386"/>
      <c r="D347" s="386"/>
      <c r="E347" s="386"/>
      <c r="F347" s="386"/>
      <c r="G347" s="386"/>
      <c r="H347" s="386"/>
      <c r="I347" s="386"/>
      <c r="J347" s="386"/>
      <c r="K347" s="386"/>
      <c r="L347" s="386"/>
      <c r="M347" s="5"/>
      <c r="N347" s="308" t="s">
        <v>159</v>
      </c>
      <c r="O347" s="308"/>
      <c r="P347" s="308"/>
      <c r="Q347" s="308"/>
      <c r="R347" s="308"/>
      <c r="S347" s="308"/>
      <c r="T347" s="308"/>
      <c r="U347" s="308"/>
      <c r="V347" s="308"/>
      <c r="W347" s="308"/>
      <c r="X347" s="308"/>
      <c r="Y347" s="308"/>
      <c r="Z347" s="308" t="s">
        <v>415</v>
      </c>
      <c r="AA347" s="308"/>
      <c r="AB347" s="308"/>
      <c r="AC347" s="308"/>
      <c r="AD347" s="308" t="s">
        <v>416</v>
      </c>
      <c r="AE347" s="308"/>
      <c r="AF347" s="308"/>
      <c r="AG347" s="308"/>
      <c r="AH347" s="308"/>
      <c r="AI347" s="308"/>
      <c r="AJ347" s="308"/>
    </row>
    <row r="348" spans="1:36" ht="3" customHeight="1" x14ac:dyDescent="0.15">
      <c r="A348" s="5"/>
      <c r="B348" s="386"/>
      <c r="C348" s="386"/>
      <c r="D348" s="386"/>
      <c r="E348" s="386"/>
      <c r="F348" s="386"/>
      <c r="G348" s="386"/>
      <c r="H348" s="386"/>
      <c r="I348" s="386"/>
      <c r="J348" s="386"/>
      <c r="K348" s="386"/>
      <c r="L348" s="386"/>
      <c r="M348" s="5"/>
      <c r="N348" s="5"/>
      <c r="O348" s="5"/>
      <c r="P348" s="5"/>
      <c r="Q348" s="5"/>
      <c r="R348" s="5"/>
      <c r="S348" s="5"/>
      <c r="T348" s="5"/>
      <c r="U348" s="5"/>
      <c r="V348" s="5"/>
      <c r="W348" s="5"/>
      <c r="X348" s="5"/>
      <c r="Y348" s="5"/>
      <c r="Z348" s="5"/>
      <c r="AA348" s="5"/>
      <c r="AB348" s="5"/>
      <c r="AC348" s="5"/>
      <c r="AD348" s="5"/>
      <c r="AE348" s="5"/>
      <c r="AF348" s="5"/>
      <c r="AG348" s="5"/>
      <c r="AH348" s="5"/>
      <c r="AI348" s="5"/>
      <c r="AJ348" s="5"/>
    </row>
    <row r="349" spans="1:36" ht="15.75" customHeight="1" x14ac:dyDescent="0.15">
      <c r="A349" s="5"/>
      <c r="B349" s="386"/>
      <c r="C349" s="386"/>
      <c r="D349" s="386"/>
      <c r="E349" s="386"/>
      <c r="F349" s="386"/>
      <c r="G349" s="386"/>
      <c r="H349" s="386"/>
      <c r="I349" s="386"/>
      <c r="J349" s="386"/>
      <c r="K349" s="386"/>
      <c r="L349" s="386"/>
      <c r="M349" s="5"/>
      <c r="N349" s="308" t="s">
        <v>161</v>
      </c>
      <c r="O349" s="308"/>
      <c r="P349" s="308"/>
      <c r="Q349" s="308"/>
      <c r="R349" s="308"/>
      <c r="S349" s="308"/>
      <c r="T349" s="308"/>
      <c r="U349" s="308"/>
      <c r="V349" s="308"/>
      <c r="W349" s="308"/>
      <c r="X349" s="308"/>
      <c r="Y349" s="308"/>
      <c r="Z349" s="308"/>
      <c r="AA349" s="308"/>
      <c r="AB349" s="308"/>
      <c r="AC349" s="308"/>
      <c r="AD349" s="308" t="s">
        <v>414</v>
      </c>
      <c r="AE349" s="308"/>
      <c r="AF349" s="308"/>
      <c r="AG349" s="308"/>
      <c r="AH349" s="308"/>
      <c r="AI349" s="308"/>
      <c r="AJ349" s="308"/>
    </row>
    <row r="350" spans="1:36" ht="3" customHeight="1" x14ac:dyDescent="0.15">
      <c r="A350" s="5"/>
      <c r="B350" s="5"/>
      <c r="C350" s="5"/>
      <c r="D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row>
    <row r="351" spans="1:36" ht="15.75" customHeight="1" x14ac:dyDescent="0.15">
      <c r="A351" s="5"/>
      <c r="B351" s="302" t="s">
        <v>486</v>
      </c>
      <c r="C351" s="302"/>
      <c r="D351" s="302"/>
      <c r="E351" s="302"/>
      <c r="F351" s="302"/>
      <c r="G351" s="302"/>
      <c r="H351" s="302"/>
      <c r="I351" s="302"/>
      <c r="J351" s="302"/>
      <c r="K351" s="302"/>
      <c r="L351" s="302"/>
      <c r="M351" s="5"/>
      <c r="N351" s="308" t="s">
        <v>417</v>
      </c>
      <c r="O351" s="308"/>
      <c r="P351" s="308"/>
      <c r="Q351" s="308" t="s">
        <v>418</v>
      </c>
      <c r="R351" s="308"/>
      <c r="S351" s="308"/>
      <c r="T351" s="308"/>
      <c r="U351" s="308"/>
      <c r="V351" s="308"/>
      <c r="W351" s="308"/>
      <c r="X351" s="308"/>
      <c r="Y351" s="308"/>
      <c r="Z351" s="308" t="s">
        <v>419</v>
      </c>
      <c r="AA351" s="308"/>
      <c r="AB351" s="308"/>
      <c r="AC351" s="308"/>
      <c r="AD351" s="308"/>
      <c r="AE351" s="308"/>
      <c r="AF351" s="308"/>
      <c r="AG351" s="308"/>
      <c r="AH351" s="308"/>
      <c r="AI351" s="308"/>
      <c r="AJ351" s="308"/>
    </row>
    <row r="352" spans="1:36" ht="3" customHeight="1" x14ac:dyDescent="0.15">
      <c r="A352" s="5"/>
      <c r="B352" s="5"/>
      <c r="C352" s="5"/>
      <c r="D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row>
    <row r="353" spans="1:36" ht="15.75" customHeight="1" x14ac:dyDescent="0.15">
      <c r="A353" s="5"/>
      <c r="B353" s="386" t="s">
        <v>485</v>
      </c>
      <c r="C353" s="386"/>
      <c r="D353" s="386"/>
      <c r="E353" s="386"/>
      <c r="F353" s="386"/>
      <c r="G353" s="386"/>
      <c r="H353" s="386"/>
      <c r="I353" s="386"/>
      <c r="J353" s="386"/>
      <c r="K353" s="386"/>
      <c r="L353" s="386"/>
      <c r="M353" s="5"/>
      <c r="N353" s="308" t="s">
        <v>159</v>
      </c>
      <c r="O353" s="308"/>
      <c r="P353" s="308"/>
      <c r="Q353" s="308"/>
      <c r="R353" s="308"/>
      <c r="S353" s="308"/>
      <c r="T353" s="308"/>
      <c r="U353" s="308"/>
      <c r="V353" s="308"/>
      <c r="W353" s="308"/>
      <c r="X353" s="308"/>
      <c r="Y353" s="308"/>
      <c r="Z353" s="308" t="s">
        <v>415</v>
      </c>
      <c r="AA353" s="308"/>
      <c r="AB353" s="308"/>
      <c r="AC353" s="308"/>
      <c r="AD353" s="308" t="s">
        <v>416</v>
      </c>
      <c r="AE353" s="308"/>
      <c r="AF353" s="308"/>
      <c r="AG353" s="308"/>
      <c r="AH353" s="308"/>
      <c r="AI353" s="308"/>
      <c r="AJ353" s="308"/>
    </row>
    <row r="354" spans="1:36" ht="3" customHeight="1" x14ac:dyDescent="0.15">
      <c r="A354" s="5"/>
      <c r="B354" s="386"/>
      <c r="C354" s="386"/>
      <c r="D354" s="386"/>
      <c r="E354" s="386"/>
      <c r="F354" s="386"/>
      <c r="G354" s="386"/>
      <c r="H354" s="386"/>
      <c r="I354" s="386"/>
      <c r="J354" s="386"/>
      <c r="K354" s="386"/>
      <c r="L354" s="386"/>
      <c r="M354" s="5"/>
      <c r="N354" s="5"/>
      <c r="O354" s="5"/>
      <c r="P354" s="5"/>
      <c r="Q354" s="5"/>
      <c r="R354" s="5"/>
      <c r="S354" s="5"/>
      <c r="T354" s="5"/>
      <c r="U354" s="5"/>
      <c r="V354" s="5"/>
      <c r="W354" s="5"/>
      <c r="X354" s="5"/>
      <c r="Y354" s="5"/>
      <c r="Z354" s="5"/>
      <c r="AA354" s="5"/>
      <c r="AB354" s="5"/>
      <c r="AC354" s="5"/>
      <c r="AD354" s="5"/>
      <c r="AE354" s="5"/>
      <c r="AF354" s="5"/>
      <c r="AG354" s="5"/>
      <c r="AH354" s="5"/>
      <c r="AI354" s="5"/>
      <c r="AJ354" s="5"/>
    </row>
    <row r="355" spans="1:36" ht="15.75" customHeight="1" x14ac:dyDescent="0.15">
      <c r="A355" s="5"/>
      <c r="B355" s="386"/>
      <c r="C355" s="386"/>
      <c r="D355" s="386"/>
      <c r="E355" s="386"/>
      <c r="F355" s="386"/>
      <c r="G355" s="386"/>
      <c r="H355" s="386"/>
      <c r="I355" s="386"/>
      <c r="J355" s="386"/>
      <c r="K355" s="386"/>
      <c r="L355" s="386"/>
      <c r="M355" s="5"/>
      <c r="N355" s="308" t="s">
        <v>161</v>
      </c>
      <c r="O355" s="308"/>
      <c r="P355" s="308"/>
      <c r="Q355" s="308"/>
      <c r="R355" s="308"/>
      <c r="S355" s="308"/>
      <c r="T355" s="308"/>
      <c r="U355" s="308"/>
      <c r="V355" s="308"/>
      <c r="W355" s="308"/>
      <c r="X355" s="308"/>
      <c r="Y355" s="308"/>
      <c r="Z355" s="308"/>
      <c r="AA355" s="308"/>
      <c r="AB355" s="308"/>
      <c r="AC355" s="308"/>
      <c r="AD355" s="308" t="s">
        <v>414</v>
      </c>
      <c r="AE355" s="308"/>
      <c r="AF355" s="308"/>
      <c r="AG355" s="308"/>
      <c r="AH355" s="308"/>
      <c r="AI355" s="308"/>
      <c r="AJ355" s="308"/>
    </row>
    <row r="356" spans="1:36" ht="3" customHeight="1" x14ac:dyDescent="0.15">
      <c r="A356" s="5"/>
      <c r="B356" s="5"/>
      <c r="C356" s="5"/>
      <c r="D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row>
    <row r="357" spans="1:36" ht="15.75" customHeight="1" x14ac:dyDescent="0.15">
      <c r="A357" s="5"/>
      <c r="B357" s="302" t="s">
        <v>487</v>
      </c>
      <c r="C357" s="302"/>
      <c r="D357" s="302"/>
      <c r="E357" s="302"/>
      <c r="F357" s="302"/>
      <c r="G357" s="302"/>
      <c r="H357" s="302"/>
      <c r="I357" s="302"/>
      <c r="J357" s="302"/>
      <c r="K357" s="302"/>
      <c r="L357" s="302"/>
      <c r="M357" s="5"/>
      <c r="N357" s="308" t="s">
        <v>417</v>
      </c>
      <c r="O357" s="308"/>
      <c r="P357" s="308"/>
      <c r="Q357" s="308" t="s">
        <v>418</v>
      </c>
      <c r="R357" s="308"/>
      <c r="S357" s="308"/>
      <c r="T357" s="308"/>
      <c r="U357" s="308"/>
      <c r="V357" s="308"/>
      <c r="W357" s="308"/>
      <c r="X357" s="308"/>
      <c r="Y357" s="308"/>
      <c r="Z357" s="308" t="s">
        <v>419</v>
      </c>
      <c r="AA357" s="308"/>
      <c r="AB357" s="308"/>
      <c r="AC357" s="308"/>
      <c r="AD357" s="308"/>
      <c r="AE357" s="308"/>
      <c r="AF357" s="308"/>
      <c r="AG357" s="308"/>
      <c r="AH357" s="308"/>
      <c r="AI357" s="308"/>
      <c r="AJ357" s="308"/>
    </row>
    <row r="358" spans="1:36" ht="3" customHeight="1" x14ac:dyDescent="0.15">
      <c r="A358" s="5"/>
      <c r="B358" s="5"/>
      <c r="C358" s="5"/>
      <c r="D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row>
    <row r="359" spans="1:36" ht="15.75" customHeight="1" x14ac:dyDescent="0.15">
      <c r="A359" s="5"/>
      <c r="B359" s="386" t="s">
        <v>485</v>
      </c>
      <c r="C359" s="386"/>
      <c r="D359" s="386"/>
      <c r="E359" s="386"/>
      <c r="F359" s="386"/>
      <c r="G359" s="386"/>
      <c r="H359" s="386"/>
      <c r="I359" s="386"/>
      <c r="J359" s="386"/>
      <c r="K359" s="386"/>
      <c r="L359" s="386"/>
      <c r="M359" s="5"/>
      <c r="N359" s="308" t="s">
        <v>159</v>
      </c>
      <c r="O359" s="308"/>
      <c r="P359" s="308"/>
      <c r="Q359" s="308"/>
      <c r="R359" s="308"/>
      <c r="S359" s="308"/>
      <c r="T359" s="308"/>
      <c r="U359" s="308"/>
      <c r="V359" s="308"/>
      <c r="W359" s="308"/>
      <c r="X359" s="308"/>
      <c r="Y359" s="308"/>
      <c r="Z359" s="308" t="s">
        <v>415</v>
      </c>
      <c r="AA359" s="308"/>
      <c r="AB359" s="308"/>
      <c r="AC359" s="308"/>
      <c r="AD359" s="308" t="s">
        <v>416</v>
      </c>
      <c r="AE359" s="308"/>
      <c r="AF359" s="308"/>
      <c r="AG359" s="308"/>
      <c r="AH359" s="308"/>
      <c r="AI359" s="308"/>
      <c r="AJ359" s="308"/>
    </row>
    <row r="360" spans="1:36" ht="3" customHeight="1" x14ac:dyDescent="0.15">
      <c r="A360" s="5"/>
      <c r="B360" s="386"/>
      <c r="C360" s="386"/>
      <c r="D360" s="386"/>
      <c r="E360" s="386"/>
      <c r="F360" s="386"/>
      <c r="G360" s="386"/>
      <c r="H360" s="386"/>
      <c r="I360" s="386"/>
      <c r="J360" s="386"/>
      <c r="K360" s="386"/>
      <c r="L360" s="386"/>
      <c r="M360" s="5"/>
      <c r="N360" s="5"/>
      <c r="O360" s="5"/>
      <c r="P360" s="5"/>
      <c r="Q360" s="5"/>
      <c r="R360" s="5"/>
      <c r="S360" s="5"/>
      <c r="T360" s="5"/>
      <c r="U360" s="5"/>
      <c r="V360" s="5"/>
      <c r="W360" s="5"/>
      <c r="X360" s="5"/>
      <c r="Y360" s="5"/>
      <c r="Z360" s="5"/>
      <c r="AA360" s="5"/>
      <c r="AB360" s="5"/>
      <c r="AC360" s="5"/>
      <c r="AD360" s="5"/>
      <c r="AE360" s="5"/>
      <c r="AF360" s="5"/>
      <c r="AG360" s="5"/>
      <c r="AH360" s="5"/>
      <c r="AI360" s="5"/>
      <c r="AJ360" s="5"/>
    </row>
    <row r="361" spans="1:36" ht="15.75" customHeight="1" x14ac:dyDescent="0.15">
      <c r="A361" s="5"/>
      <c r="B361" s="386"/>
      <c r="C361" s="386"/>
      <c r="D361" s="386"/>
      <c r="E361" s="386"/>
      <c r="F361" s="386"/>
      <c r="G361" s="386"/>
      <c r="H361" s="386"/>
      <c r="I361" s="386"/>
      <c r="J361" s="386"/>
      <c r="K361" s="386"/>
      <c r="L361" s="386"/>
      <c r="M361" s="5"/>
      <c r="N361" s="308" t="s">
        <v>161</v>
      </c>
      <c r="O361" s="308"/>
      <c r="P361" s="308"/>
      <c r="Q361" s="308"/>
      <c r="R361" s="308"/>
      <c r="S361" s="308"/>
      <c r="T361" s="308"/>
      <c r="U361" s="308"/>
      <c r="V361" s="308"/>
      <c r="W361" s="308"/>
      <c r="X361" s="308"/>
      <c r="Y361" s="308"/>
      <c r="Z361" s="308"/>
      <c r="AA361" s="308"/>
      <c r="AB361" s="308"/>
      <c r="AC361" s="308"/>
      <c r="AD361" s="308" t="s">
        <v>414</v>
      </c>
      <c r="AE361" s="308"/>
      <c r="AF361" s="308"/>
      <c r="AG361" s="308"/>
      <c r="AH361" s="308"/>
      <c r="AI361" s="308"/>
      <c r="AJ361" s="308"/>
    </row>
    <row r="362" spans="1:36" ht="3" customHeight="1" x14ac:dyDescent="0.15">
      <c r="A362" s="5"/>
      <c r="B362" s="5"/>
      <c r="C362" s="5"/>
      <c r="D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row>
    <row r="363" spans="1:36" ht="15.75" customHeight="1" x14ac:dyDescent="0.15">
      <c r="A363" s="5"/>
      <c r="B363" s="302" t="s">
        <v>488</v>
      </c>
      <c r="C363" s="302"/>
      <c r="D363" s="302"/>
      <c r="E363" s="302"/>
      <c r="F363" s="302"/>
      <c r="G363" s="302"/>
      <c r="H363" s="302"/>
      <c r="I363" s="302"/>
      <c r="J363" s="302"/>
      <c r="K363" s="302"/>
      <c r="L363" s="302"/>
      <c r="M363" s="5"/>
      <c r="N363" s="308" t="s">
        <v>417</v>
      </c>
      <c r="O363" s="308"/>
      <c r="P363" s="308"/>
      <c r="Q363" s="308" t="s">
        <v>418</v>
      </c>
      <c r="R363" s="308"/>
      <c r="S363" s="308"/>
      <c r="T363" s="308"/>
      <c r="U363" s="308"/>
      <c r="V363" s="308"/>
      <c r="W363" s="308"/>
      <c r="X363" s="308"/>
      <c r="Y363" s="308"/>
      <c r="Z363" s="308" t="s">
        <v>419</v>
      </c>
      <c r="AA363" s="308"/>
      <c r="AB363" s="308"/>
      <c r="AC363" s="308"/>
      <c r="AD363" s="308"/>
      <c r="AE363" s="308"/>
      <c r="AF363" s="308"/>
      <c r="AG363" s="308"/>
      <c r="AH363" s="308"/>
      <c r="AI363" s="308"/>
      <c r="AJ363" s="308"/>
    </row>
    <row r="364" spans="1:36" ht="3" customHeight="1" x14ac:dyDescent="0.15">
      <c r="A364" s="5"/>
      <c r="B364" s="5"/>
      <c r="C364" s="5"/>
      <c r="D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row>
    <row r="365" spans="1:36" ht="15.75" customHeight="1" x14ac:dyDescent="0.15">
      <c r="A365" s="5"/>
      <c r="B365" s="386" t="s">
        <v>485</v>
      </c>
      <c r="C365" s="386"/>
      <c r="D365" s="386"/>
      <c r="E365" s="386"/>
      <c r="F365" s="386"/>
      <c r="G365" s="386"/>
      <c r="H365" s="386"/>
      <c r="I365" s="386"/>
      <c r="J365" s="386"/>
      <c r="K365" s="386"/>
      <c r="L365" s="386"/>
      <c r="M365" s="5"/>
      <c r="N365" s="308" t="s">
        <v>159</v>
      </c>
      <c r="O365" s="308"/>
      <c r="P365" s="308"/>
      <c r="Q365" s="308"/>
      <c r="R365" s="308"/>
      <c r="S365" s="308"/>
      <c r="T365" s="308"/>
      <c r="U365" s="308"/>
      <c r="V365" s="308"/>
      <c r="W365" s="308"/>
      <c r="X365" s="308"/>
      <c r="Y365" s="308"/>
      <c r="Z365" s="308" t="s">
        <v>415</v>
      </c>
      <c r="AA365" s="308"/>
      <c r="AB365" s="308"/>
      <c r="AC365" s="308"/>
      <c r="AD365" s="308" t="s">
        <v>416</v>
      </c>
      <c r="AE365" s="308"/>
      <c r="AF365" s="308"/>
      <c r="AG365" s="308"/>
      <c r="AH365" s="308"/>
      <c r="AI365" s="308"/>
      <c r="AJ365" s="308"/>
    </row>
    <row r="366" spans="1:36" ht="3" customHeight="1" x14ac:dyDescent="0.15">
      <c r="A366" s="5"/>
      <c r="B366" s="386"/>
      <c r="C366" s="386"/>
      <c r="D366" s="386"/>
      <c r="E366" s="386"/>
      <c r="F366" s="386"/>
      <c r="G366" s="386"/>
      <c r="H366" s="386"/>
      <c r="I366" s="386"/>
      <c r="J366" s="386"/>
      <c r="K366" s="386"/>
      <c r="L366" s="386"/>
      <c r="M366" s="5"/>
      <c r="N366" s="5"/>
      <c r="O366" s="5"/>
      <c r="P366" s="5"/>
      <c r="Q366" s="5"/>
      <c r="R366" s="5"/>
      <c r="S366" s="5"/>
      <c r="T366" s="5"/>
      <c r="U366" s="5"/>
      <c r="V366" s="5"/>
      <c r="W366" s="5"/>
      <c r="X366" s="5"/>
      <c r="Y366" s="5"/>
      <c r="Z366" s="5"/>
      <c r="AA366" s="5"/>
      <c r="AB366" s="5"/>
      <c r="AC366" s="5"/>
      <c r="AD366" s="5"/>
      <c r="AE366" s="5"/>
      <c r="AF366" s="5"/>
      <c r="AG366" s="5"/>
      <c r="AH366" s="5"/>
      <c r="AI366" s="5"/>
      <c r="AJ366" s="5"/>
    </row>
    <row r="367" spans="1:36" ht="15.75" customHeight="1" x14ac:dyDescent="0.15">
      <c r="A367" s="5"/>
      <c r="B367" s="386"/>
      <c r="C367" s="386"/>
      <c r="D367" s="386"/>
      <c r="E367" s="386"/>
      <c r="F367" s="386"/>
      <c r="G367" s="386"/>
      <c r="H367" s="386"/>
      <c r="I367" s="386"/>
      <c r="J367" s="386"/>
      <c r="K367" s="386"/>
      <c r="L367" s="386"/>
      <c r="M367" s="5"/>
      <c r="N367" s="308" t="s">
        <v>161</v>
      </c>
      <c r="O367" s="308"/>
      <c r="P367" s="308"/>
      <c r="Q367" s="308"/>
      <c r="R367" s="308"/>
      <c r="S367" s="308"/>
      <c r="T367" s="308"/>
      <c r="U367" s="308"/>
      <c r="V367" s="308"/>
      <c r="W367" s="308"/>
      <c r="X367" s="308"/>
      <c r="Y367" s="308"/>
      <c r="Z367" s="308"/>
      <c r="AA367" s="308"/>
      <c r="AB367" s="308"/>
      <c r="AC367" s="308"/>
      <c r="AD367" s="308" t="s">
        <v>414</v>
      </c>
      <c r="AE367" s="308"/>
      <c r="AF367" s="308"/>
      <c r="AG367" s="308"/>
      <c r="AH367" s="308"/>
      <c r="AI367" s="308"/>
      <c r="AJ367" s="308"/>
    </row>
    <row r="368" spans="1:36" ht="3" customHeight="1" x14ac:dyDescent="0.15">
      <c r="A368" s="5"/>
      <c r="B368" s="5"/>
      <c r="C368" s="5"/>
      <c r="D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row>
    <row r="369" spans="1:36" ht="15.75" customHeight="1" x14ac:dyDescent="0.15">
      <c r="A369" s="5"/>
      <c r="B369" s="302" t="s">
        <v>489</v>
      </c>
      <c r="C369" s="302"/>
      <c r="D369" s="302"/>
      <c r="E369" s="302"/>
      <c r="F369" s="302"/>
      <c r="G369" s="302"/>
      <c r="H369" s="302"/>
      <c r="I369" s="302"/>
      <c r="J369" s="302"/>
      <c r="K369" s="302"/>
      <c r="L369" s="302"/>
      <c r="M369" s="5"/>
      <c r="N369" s="308" t="s">
        <v>417</v>
      </c>
      <c r="O369" s="308"/>
      <c r="P369" s="308"/>
      <c r="Q369" s="308" t="s">
        <v>418</v>
      </c>
      <c r="R369" s="308"/>
      <c r="S369" s="308"/>
      <c r="T369" s="308"/>
      <c r="U369" s="308"/>
      <c r="V369" s="308"/>
      <c r="W369" s="308"/>
      <c r="X369" s="308"/>
      <c r="Y369" s="308"/>
      <c r="Z369" s="308" t="s">
        <v>419</v>
      </c>
      <c r="AA369" s="308"/>
      <c r="AB369" s="308"/>
      <c r="AC369" s="308"/>
      <c r="AD369" s="308"/>
      <c r="AE369" s="308"/>
      <c r="AF369" s="308"/>
      <c r="AG369" s="308"/>
      <c r="AH369" s="308"/>
      <c r="AI369" s="308"/>
      <c r="AJ369" s="308"/>
    </row>
    <row r="370" spans="1:36" ht="3" customHeight="1" x14ac:dyDescent="0.15">
      <c r="A370" s="5"/>
      <c r="B370" s="5"/>
      <c r="C370" s="5"/>
      <c r="D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row>
    <row r="371" spans="1:36" ht="15.75" customHeight="1" x14ac:dyDescent="0.15">
      <c r="A371" s="5"/>
      <c r="B371" s="386" t="s">
        <v>485</v>
      </c>
      <c r="C371" s="386"/>
      <c r="D371" s="386"/>
      <c r="E371" s="386"/>
      <c r="F371" s="386"/>
      <c r="G371" s="386"/>
      <c r="H371" s="386"/>
      <c r="I371" s="386"/>
      <c r="J371" s="386"/>
      <c r="K371" s="386"/>
      <c r="L371" s="386"/>
      <c r="M371" s="5"/>
      <c r="N371" s="308" t="s">
        <v>159</v>
      </c>
      <c r="O371" s="308"/>
      <c r="P371" s="308"/>
      <c r="Q371" s="308"/>
      <c r="R371" s="308"/>
      <c r="S371" s="308"/>
      <c r="T371" s="308"/>
      <c r="U371" s="308"/>
      <c r="V371" s="308"/>
      <c r="W371" s="308"/>
      <c r="X371" s="308"/>
      <c r="Y371" s="308"/>
      <c r="Z371" s="308" t="s">
        <v>415</v>
      </c>
      <c r="AA371" s="308"/>
      <c r="AB371" s="308"/>
      <c r="AC371" s="308"/>
      <c r="AD371" s="308" t="s">
        <v>416</v>
      </c>
      <c r="AE371" s="308"/>
      <c r="AF371" s="308"/>
      <c r="AG371" s="308"/>
      <c r="AH371" s="308"/>
      <c r="AI371" s="308"/>
      <c r="AJ371" s="308"/>
    </row>
    <row r="372" spans="1:36" ht="3" customHeight="1" x14ac:dyDescent="0.15">
      <c r="A372" s="5"/>
      <c r="B372" s="386"/>
      <c r="C372" s="386"/>
      <c r="D372" s="386"/>
      <c r="E372" s="386"/>
      <c r="F372" s="386"/>
      <c r="G372" s="386"/>
      <c r="H372" s="386"/>
      <c r="I372" s="386"/>
      <c r="J372" s="386"/>
      <c r="K372" s="386"/>
      <c r="L372" s="386"/>
      <c r="M372" s="5"/>
      <c r="N372" s="5"/>
      <c r="O372" s="5"/>
      <c r="P372" s="5"/>
      <c r="Q372" s="5"/>
      <c r="R372" s="5"/>
      <c r="S372" s="5"/>
      <c r="T372" s="5"/>
      <c r="U372" s="5"/>
      <c r="V372" s="5"/>
      <c r="W372" s="5"/>
      <c r="X372" s="5"/>
      <c r="Y372" s="5"/>
      <c r="Z372" s="5"/>
      <c r="AA372" s="5"/>
      <c r="AB372" s="5"/>
      <c r="AC372" s="5"/>
      <c r="AD372" s="5"/>
      <c r="AE372" s="5"/>
      <c r="AF372" s="5"/>
      <c r="AG372" s="5"/>
      <c r="AH372" s="5"/>
      <c r="AI372" s="5"/>
      <c r="AJ372" s="5"/>
    </row>
    <row r="373" spans="1:36" ht="15.75" customHeight="1" x14ac:dyDescent="0.15">
      <c r="A373" s="5"/>
      <c r="B373" s="386"/>
      <c r="C373" s="386"/>
      <c r="D373" s="386"/>
      <c r="E373" s="386"/>
      <c r="F373" s="386"/>
      <c r="G373" s="386"/>
      <c r="H373" s="386"/>
      <c r="I373" s="386"/>
      <c r="J373" s="386"/>
      <c r="K373" s="386"/>
      <c r="L373" s="386"/>
      <c r="M373" s="5"/>
      <c r="N373" s="308" t="s">
        <v>161</v>
      </c>
      <c r="O373" s="308"/>
      <c r="P373" s="308"/>
      <c r="Q373" s="308"/>
      <c r="R373" s="308"/>
      <c r="S373" s="308"/>
      <c r="T373" s="308"/>
      <c r="U373" s="308"/>
      <c r="V373" s="308"/>
      <c r="W373" s="308"/>
      <c r="X373" s="308"/>
      <c r="Y373" s="308"/>
      <c r="Z373" s="308"/>
      <c r="AA373" s="308"/>
      <c r="AB373" s="308"/>
      <c r="AC373" s="308"/>
      <c r="AD373" s="308" t="s">
        <v>414</v>
      </c>
      <c r="AE373" s="308"/>
      <c r="AF373" s="308"/>
      <c r="AG373" s="308"/>
      <c r="AH373" s="308"/>
      <c r="AI373" s="308"/>
      <c r="AJ373" s="308"/>
    </row>
    <row r="374" spans="1:36" ht="3" customHeight="1" x14ac:dyDescent="0.15">
      <c r="A374" s="5"/>
      <c r="B374" s="5"/>
      <c r="C374" s="5"/>
      <c r="D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row>
    <row r="375" spans="1:36" ht="15.75" customHeight="1" x14ac:dyDescent="0.15">
      <c r="A375" s="5"/>
      <c r="B375" s="302" t="s">
        <v>490</v>
      </c>
      <c r="C375" s="302"/>
      <c r="D375" s="302"/>
      <c r="E375" s="302"/>
      <c r="F375" s="302"/>
      <c r="G375" s="302"/>
      <c r="H375" s="302"/>
      <c r="I375" s="302"/>
      <c r="J375" s="302"/>
      <c r="K375" s="302"/>
      <c r="L375" s="302"/>
      <c r="M375" s="5"/>
      <c r="N375" s="308" t="s">
        <v>417</v>
      </c>
      <c r="O375" s="308"/>
      <c r="P375" s="308"/>
      <c r="Q375" s="308" t="s">
        <v>418</v>
      </c>
      <c r="R375" s="308"/>
      <c r="S375" s="308"/>
      <c r="T375" s="308"/>
      <c r="U375" s="308"/>
      <c r="V375" s="308"/>
      <c r="W375" s="308"/>
      <c r="X375" s="308"/>
      <c r="Y375" s="308"/>
      <c r="Z375" s="308" t="s">
        <v>419</v>
      </c>
      <c r="AA375" s="308"/>
      <c r="AB375" s="308"/>
      <c r="AC375" s="308"/>
      <c r="AD375" s="308"/>
      <c r="AE375" s="308"/>
      <c r="AF375" s="308"/>
      <c r="AG375" s="308"/>
      <c r="AH375" s="308"/>
      <c r="AI375" s="308"/>
      <c r="AJ375" s="308"/>
    </row>
    <row r="376" spans="1:36" ht="3" customHeight="1" x14ac:dyDescent="0.15">
      <c r="A376" s="5"/>
      <c r="B376" s="5"/>
      <c r="C376" s="5"/>
      <c r="D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row>
    <row r="377" spans="1:36" ht="15.75" customHeight="1" x14ac:dyDescent="0.15">
      <c r="A377" s="5"/>
      <c r="B377" s="386" t="s">
        <v>485</v>
      </c>
      <c r="C377" s="386"/>
      <c r="D377" s="386"/>
      <c r="E377" s="386"/>
      <c r="F377" s="386"/>
      <c r="G377" s="386"/>
      <c r="H377" s="386"/>
      <c r="I377" s="386"/>
      <c r="J377" s="386"/>
      <c r="K377" s="386"/>
      <c r="L377" s="386"/>
      <c r="M377" s="5"/>
      <c r="N377" s="308" t="s">
        <v>159</v>
      </c>
      <c r="O377" s="308"/>
      <c r="P377" s="308"/>
      <c r="Q377" s="308"/>
      <c r="R377" s="308"/>
      <c r="S377" s="308"/>
      <c r="T377" s="308"/>
      <c r="U377" s="308"/>
      <c r="V377" s="308"/>
      <c r="W377" s="308"/>
      <c r="X377" s="308"/>
      <c r="Y377" s="308"/>
      <c r="Z377" s="308" t="s">
        <v>415</v>
      </c>
      <c r="AA377" s="308"/>
      <c r="AB377" s="308"/>
      <c r="AC377" s="308"/>
      <c r="AD377" s="308" t="s">
        <v>416</v>
      </c>
      <c r="AE377" s="308"/>
      <c r="AF377" s="308"/>
      <c r="AG377" s="308"/>
      <c r="AH377" s="308"/>
      <c r="AI377" s="308"/>
      <c r="AJ377" s="308"/>
    </row>
    <row r="378" spans="1:36" ht="3" customHeight="1" x14ac:dyDescent="0.15">
      <c r="A378" s="5"/>
      <c r="B378" s="386"/>
      <c r="C378" s="386"/>
      <c r="D378" s="386"/>
      <c r="E378" s="386"/>
      <c r="F378" s="386"/>
      <c r="G378" s="386"/>
      <c r="H378" s="386"/>
      <c r="I378" s="386"/>
      <c r="J378" s="386"/>
      <c r="K378" s="386"/>
      <c r="L378" s="386"/>
      <c r="M378" s="5"/>
      <c r="N378" s="5"/>
      <c r="O378" s="5"/>
      <c r="P378" s="5"/>
      <c r="Q378" s="5"/>
      <c r="R378" s="5"/>
      <c r="S378" s="5"/>
      <c r="T378" s="5"/>
      <c r="U378" s="5"/>
      <c r="V378" s="5"/>
      <c r="W378" s="5"/>
      <c r="X378" s="5"/>
      <c r="Y378" s="5"/>
      <c r="Z378" s="5"/>
      <c r="AA378" s="5"/>
      <c r="AB378" s="5"/>
      <c r="AC378" s="5"/>
      <c r="AD378" s="5"/>
      <c r="AE378" s="5"/>
      <c r="AF378" s="5"/>
      <c r="AG378" s="5"/>
      <c r="AH378" s="5"/>
      <c r="AI378" s="5"/>
      <c r="AJ378" s="5"/>
    </row>
    <row r="379" spans="1:36" ht="15.75" customHeight="1" x14ac:dyDescent="0.15">
      <c r="A379" s="5"/>
      <c r="B379" s="386"/>
      <c r="C379" s="386"/>
      <c r="D379" s="386"/>
      <c r="E379" s="386"/>
      <c r="F379" s="386"/>
      <c r="G379" s="386"/>
      <c r="H379" s="386"/>
      <c r="I379" s="386"/>
      <c r="J379" s="386"/>
      <c r="K379" s="386"/>
      <c r="L379" s="386"/>
      <c r="M379" s="5"/>
      <c r="N379" s="308" t="s">
        <v>161</v>
      </c>
      <c r="O379" s="308"/>
      <c r="P379" s="308"/>
      <c r="Q379" s="308"/>
      <c r="R379" s="308"/>
      <c r="S379" s="308"/>
      <c r="T379" s="308"/>
      <c r="U379" s="308"/>
      <c r="V379" s="308"/>
      <c r="W379" s="308"/>
      <c r="X379" s="308"/>
      <c r="Y379" s="308"/>
      <c r="Z379" s="308"/>
      <c r="AA379" s="308"/>
      <c r="AB379" s="308"/>
      <c r="AC379" s="308"/>
      <c r="AD379" s="308" t="s">
        <v>414</v>
      </c>
      <c r="AE379" s="308"/>
      <c r="AF379" s="308"/>
      <c r="AG379" s="308"/>
      <c r="AH379" s="308"/>
      <c r="AI379" s="308"/>
      <c r="AJ379" s="308"/>
    </row>
    <row r="380" spans="1:36" ht="3" customHeight="1" x14ac:dyDescent="0.15">
      <c r="A380" s="5"/>
      <c r="B380" s="5"/>
      <c r="C380" s="5"/>
      <c r="D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row>
    <row r="381" spans="1:36" ht="15.75" customHeight="1" x14ac:dyDescent="0.15">
      <c r="A381" s="5"/>
      <c r="B381" s="302" t="s">
        <v>491</v>
      </c>
      <c r="C381" s="302"/>
      <c r="D381" s="302"/>
      <c r="E381" s="302"/>
      <c r="F381" s="302"/>
      <c r="G381" s="302"/>
      <c r="H381" s="302"/>
      <c r="I381" s="302"/>
      <c r="J381" s="302"/>
      <c r="K381" s="302"/>
      <c r="L381" s="302"/>
      <c r="M381" s="5"/>
      <c r="N381" s="308" t="s">
        <v>417</v>
      </c>
      <c r="O381" s="308"/>
      <c r="P381" s="308"/>
      <c r="Q381" s="308" t="s">
        <v>418</v>
      </c>
      <c r="R381" s="308"/>
      <c r="S381" s="308"/>
      <c r="T381" s="308"/>
      <c r="U381" s="308"/>
      <c r="V381" s="308"/>
      <c r="W381" s="308"/>
      <c r="X381" s="308"/>
      <c r="Y381" s="308"/>
      <c r="Z381" s="308" t="s">
        <v>419</v>
      </c>
      <c r="AA381" s="308"/>
      <c r="AB381" s="308"/>
      <c r="AC381" s="308"/>
      <c r="AD381" s="308"/>
      <c r="AE381" s="308"/>
      <c r="AF381" s="308"/>
      <c r="AG381" s="308"/>
      <c r="AH381" s="308"/>
      <c r="AI381" s="308"/>
      <c r="AJ381" s="308"/>
    </row>
    <row r="382" spans="1:36" ht="3" customHeight="1" x14ac:dyDescent="0.15">
      <c r="A382" s="5"/>
      <c r="B382" s="5"/>
      <c r="C382" s="5"/>
      <c r="D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row>
    <row r="383" spans="1:36" ht="15.75" customHeight="1" x14ac:dyDescent="0.15">
      <c r="A383" s="5"/>
      <c r="B383" s="386" t="s">
        <v>485</v>
      </c>
      <c r="C383" s="386"/>
      <c r="D383" s="386"/>
      <c r="E383" s="386"/>
      <c r="F383" s="386"/>
      <c r="G383" s="386"/>
      <c r="H383" s="386"/>
      <c r="I383" s="386"/>
      <c r="J383" s="386"/>
      <c r="K383" s="386"/>
      <c r="L383" s="386"/>
      <c r="M383" s="5"/>
      <c r="N383" s="308" t="s">
        <v>159</v>
      </c>
      <c r="O383" s="308"/>
      <c r="P383" s="308"/>
      <c r="Q383" s="308"/>
      <c r="R383" s="308"/>
      <c r="S383" s="308"/>
      <c r="T383" s="308"/>
      <c r="U383" s="308"/>
      <c r="V383" s="308"/>
      <c r="W383" s="308"/>
      <c r="X383" s="308"/>
      <c r="Y383" s="308"/>
      <c r="Z383" s="308" t="s">
        <v>415</v>
      </c>
      <c r="AA383" s="308"/>
      <c r="AB383" s="308"/>
      <c r="AC383" s="308"/>
      <c r="AD383" s="308" t="s">
        <v>416</v>
      </c>
      <c r="AE383" s="308"/>
      <c r="AF383" s="308"/>
      <c r="AG383" s="308"/>
      <c r="AH383" s="308"/>
      <c r="AI383" s="308"/>
      <c r="AJ383" s="308"/>
    </row>
    <row r="384" spans="1:36" ht="3" customHeight="1" x14ac:dyDescent="0.15">
      <c r="A384" s="5"/>
      <c r="B384" s="386"/>
      <c r="C384" s="386"/>
      <c r="D384" s="386"/>
      <c r="E384" s="386"/>
      <c r="F384" s="386"/>
      <c r="G384" s="386"/>
      <c r="H384" s="386"/>
      <c r="I384" s="386"/>
      <c r="J384" s="386"/>
      <c r="K384" s="386"/>
      <c r="L384" s="386"/>
      <c r="M384" s="5"/>
      <c r="N384" s="5"/>
      <c r="O384" s="5"/>
      <c r="P384" s="5"/>
      <c r="Q384" s="5"/>
      <c r="R384" s="5"/>
      <c r="S384" s="5"/>
      <c r="T384" s="5"/>
      <c r="U384" s="5"/>
      <c r="V384" s="5"/>
      <c r="W384" s="5"/>
      <c r="X384" s="5"/>
      <c r="Y384" s="5"/>
      <c r="Z384" s="5"/>
      <c r="AA384" s="5"/>
      <c r="AB384" s="5"/>
      <c r="AC384" s="5"/>
      <c r="AD384" s="5"/>
      <c r="AE384" s="5"/>
      <c r="AF384" s="5"/>
      <c r="AG384" s="5"/>
      <c r="AH384" s="5"/>
      <c r="AI384" s="5"/>
      <c r="AJ384" s="5"/>
    </row>
    <row r="385" spans="1:36" ht="15.75" customHeight="1" x14ac:dyDescent="0.15">
      <c r="A385" s="5"/>
      <c r="B385" s="386"/>
      <c r="C385" s="386"/>
      <c r="D385" s="386"/>
      <c r="E385" s="386"/>
      <c r="F385" s="386"/>
      <c r="G385" s="386"/>
      <c r="H385" s="386"/>
      <c r="I385" s="386"/>
      <c r="J385" s="386"/>
      <c r="K385" s="386"/>
      <c r="L385" s="386"/>
      <c r="M385" s="5"/>
      <c r="N385" s="308" t="s">
        <v>161</v>
      </c>
      <c r="O385" s="308"/>
      <c r="P385" s="308"/>
      <c r="Q385" s="308"/>
      <c r="R385" s="308"/>
      <c r="S385" s="308"/>
      <c r="T385" s="308"/>
      <c r="U385" s="308"/>
      <c r="V385" s="308"/>
      <c r="W385" s="308"/>
      <c r="X385" s="308"/>
      <c r="Y385" s="308"/>
      <c r="Z385" s="308"/>
      <c r="AA385" s="308"/>
      <c r="AB385" s="308"/>
      <c r="AC385" s="308"/>
      <c r="AD385" s="308" t="s">
        <v>414</v>
      </c>
      <c r="AE385" s="308"/>
      <c r="AF385" s="308"/>
      <c r="AG385" s="308"/>
      <c r="AH385" s="308"/>
      <c r="AI385" s="308"/>
      <c r="AJ385" s="308"/>
    </row>
    <row r="386" spans="1:36" ht="3" customHeight="1" x14ac:dyDescent="0.15">
      <c r="A386" s="5"/>
      <c r="B386" s="5"/>
      <c r="C386" s="5"/>
      <c r="D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row>
    <row r="387" spans="1:36" ht="15.75" customHeight="1" x14ac:dyDescent="0.15">
      <c r="A387" s="5"/>
      <c r="B387" s="302" t="s">
        <v>492</v>
      </c>
      <c r="C387" s="302"/>
      <c r="D387" s="302"/>
      <c r="E387" s="302"/>
      <c r="F387" s="302"/>
      <c r="G387" s="302"/>
      <c r="H387" s="302"/>
      <c r="I387" s="302"/>
      <c r="J387" s="302"/>
      <c r="K387" s="302"/>
      <c r="L387" s="302"/>
      <c r="M387" s="5"/>
      <c r="N387" s="308" t="s">
        <v>417</v>
      </c>
      <c r="O387" s="308"/>
      <c r="P387" s="308"/>
      <c r="Q387" s="308" t="s">
        <v>418</v>
      </c>
      <c r="R387" s="308"/>
      <c r="S387" s="308"/>
      <c r="T387" s="308"/>
      <c r="U387" s="308"/>
      <c r="V387" s="308"/>
      <c r="W387" s="308"/>
      <c r="X387" s="308"/>
      <c r="Y387" s="308"/>
      <c r="Z387" s="308" t="s">
        <v>419</v>
      </c>
      <c r="AA387" s="308"/>
      <c r="AB387" s="308"/>
      <c r="AC387" s="308"/>
      <c r="AD387" s="308"/>
      <c r="AE387" s="308"/>
      <c r="AF387" s="308"/>
      <c r="AG387" s="308"/>
      <c r="AH387" s="308"/>
      <c r="AI387" s="308"/>
      <c r="AJ387" s="308"/>
    </row>
    <row r="388" spans="1:36" ht="3" customHeight="1" x14ac:dyDescent="0.15">
      <c r="A388" s="5"/>
      <c r="B388" s="5"/>
      <c r="C388" s="5"/>
      <c r="D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row>
    <row r="389" spans="1:36" ht="15.75" customHeight="1" x14ac:dyDescent="0.15">
      <c r="A389" s="5"/>
      <c r="B389" s="386" t="s">
        <v>485</v>
      </c>
      <c r="C389" s="386"/>
      <c r="D389" s="386"/>
      <c r="E389" s="386"/>
      <c r="F389" s="386"/>
      <c r="G389" s="386"/>
      <c r="H389" s="386"/>
      <c r="I389" s="386"/>
      <c r="J389" s="386"/>
      <c r="K389" s="386"/>
      <c r="L389" s="386"/>
      <c r="M389" s="5"/>
      <c r="N389" s="308" t="s">
        <v>159</v>
      </c>
      <c r="O389" s="308"/>
      <c r="P389" s="308"/>
      <c r="Q389" s="308"/>
      <c r="R389" s="308"/>
      <c r="S389" s="308"/>
      <c r="T389" s="308"/>
      <c r="U389" s="308"/>
      <c r="V389" s="308"/>
      <c r="W389" s="308"/>
      <c r="X389" s="308"/>
      <c r="Y389" s="308"/>
      <c r="Z389" s="308" t="s">
        <v>415</v>
      </c>
      <c r="AA389" s="308"/>
      <c r="AB389" s="308"/>
      <c r="AC389" s="308"/>
      <c r="AD389" s="308" t="s">
        <v>416</v>
      </c>
      <c r="AE389" s="308"/>
      <c r="AF389" s="308"/>
      <c r="AG389" s="308"/>
      <c r="AH389" s="308"/>
      <c r="AI389" s="308"/>
      <c r="AJ389" s="308"/>
    </row>
    <row r="390" spans="1:36" ht="3" customHeight="1" x14ac:dyDescent="0.15">
      <c r="A390" s="5"/>
      <c r="B390" s="386"/>
      <c r="C390" s="386"/>
      <c r="D390" s="386"/>
      <c r="E390" s="386"/>
      <c r="F390" s="386"/>
      <c r="G390" s="386"/>
      <c r="H390" s="386"/>
      <c r="I390" s="386"/>
      <c r="J390" s="386"/>
      <c r="K390" s="386"/>
      <c r="L390" s="386"/>
      <c r="M390" s="5"/>
      <c r="N390" s="5"/>
      <c r="O390" s="5"/>
      <c r="P390" s="5"/>
      <c r="Q390" s="5"/>
      <c r="R390" s="5"/>
      <c r="S390" s="5"/>
      <c r="T390" s="5"/>
      <c r="U390" s="5"/>
      <c r="V390" s="5"/>
      <c r="W390" s="5"/>
      <c r="X390" s="5"/>
      <c r="Y390" s="5"/>
      <c r="Z390" s="5"/>
      <c r="AA390" s="5"/>
      <c r="AB390" s="5"/>
      <c r="AC390" s="5"/>
      <c r="AD390" s="5"/>
      <c r="AE390" s="5"/>
      <c r="AF390" s="5"/>
      <c r="AG390" s="5"/>
      <c r="AH390" s="5"/>
      <c r="AI390" s="5"/>
      <c r="AJ390" s="5"/>
    </row>
    <row r="391" spans="1:36" ht="15.75" customHeight="1" x14ac:dyDescent="0.15">
      <c r="A391" s="5"/>
      <c r="B391" s="386"/>
      <c r="C391" s="386"/>
      <c r="D391" s="386"/>
      <c r="E391" s="386"/>
      <c r="F391" s="386"/>
      <c r="G391" s="386"/>
      <c r="H391" s="386"/>
      <c r="I391" s="386"/>
      <c r="J391" s="386"/>
      <c r="K391" s="386"/>
      <c r="L391" s="386"/>
      <c r="M391" s="5"/>
      <c r="N391" s="308" t="s">
        <v>161</v>
      </c>
      <c r="O391" s="308"/>
      <c r="P391" s="308"/>
      <c r="Q391" s="308"/>
      <c r="R391" s="308"/>
      <c r="S391" s="308"/>
      <c r="T391" s="308"/>
      <c r="U391" s="308"/>
      <c r="V391" s="308"/>
      <c r="W391" s="308"/>
      <c r="X391" s="308"/>
      <c r="Y391" s="308"/>
      <c r="Z391" s="308"/>
      <c r="AA391" s="308"/>
      <c r="AB391" s="308"/>
      <c r="AC391" s="308"/>
      <c r="AD391" s="308" t="s">
        <v>414</v>
      </c>
      <c r="AE391" s="308"/>
      <c r="AF391" s="308"/>
      <c r="AG391" s="308"/>
      <c r="AH391" s="308"/>
      <c r="AI391" s="308"/>
      <c r="AJ391" s="308"/>
    </row>
    <row r="392" spans="1:36" ht="3" customHeight="1" x14ac:dyDescent="0.15">
      <c r="B392" s="5"/>
      <c r="C392" s="5"/>
      <c r="D392" s="5"/>
      <c r="F392" s="39"/>
      <c r="G392" s="39"/>
      <c r="H392" s="39"/>
      <c r="I392" s="39"/>
      <c r="J392" s="39"/>
      <c r="K392" s="39"/>
      <c r="L392" s="5"/>
      <c r="M392" s="5"/>
    </row>
    <row r="393" spans="1:36" ht="3" customHeight="1" x14ac:dyDescent="0.15">
      <c r="A393" s="5"/>
      <c r="B393" s="5"/>
      <c r="C393" s="5"/>
      <c r="D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row>
    <row r="394" spans="1:36" ht="15.75" customHeight="1" x14ac:dyDescent="0.15">
      <c r="B394" s="284" t="str">
        <f>B$8</f>
        <v>PROGRAMME RECHERCHES ROUTES DETEC</v>
      </c>
      <c r="C394" s="284"/>
      <c r="D394" s="284"/>
      <c r="E394" s="284"/>
      <c r="F394" s="284"/>
      <c r="G394" s="284"/>
      <c r="H394" s="284"/>
      <c r="I394" s="284"/>
      <c r="J394" s="284"/>
      <c r="K394" s="284"/>
      <c r="L394" s="284"/>
      <c r="M394" s="284"/>
      <c r="N394" s="284"/>
      <c r="O394" s="284"/>
      <c r="P394" s="284"/>
      <c r="Q394" s="284"/>
      <c r="R394" s="284"/>
      <c r="S394" s="284"/>
      <c r="T394" s="284"/>
      <c r="U394" s="284"/>
      <c r="V394" s="284"/>
      <c r="W394" s="284"/>
      <c r="X394" s="284"/>
      <c r="AB394" s="279" t="str">
        <f>Y$10</f>
        <v>Version du</v>
      </c>
      <c r="AC394" s="279"/>
      <c r="AD394" s="279"/>
      <c r="AE394" s="279"/>
      <c r="AF394" s="279"/>
      <c r="AG394" s="330">
        <f>AF$10</f>
        <v>0</v>
      </c>
      <c r="AH394" s="330"/>
      <c r="AI394" s="330"/>
      <c r="AJ394" s="330"/>
    </row>
    <row r="395" spans="1:36" ht="3" customHeight="1" x14ac:dyDescent="0.15"/>
    <row r="396" spans="1:36" ht="15.75" customHeight="1" x14ac:dyDescent="0.15">
      <c r="B396" s="285" t="s">
        <v>499</v>
      </c>
      <c r="C396" s="285"/>
      <c r="D396" s="285"/>
      <c r="E396" s="285"/>
      <c r="F396" s="285"/>
      <c r="G396" s="285"/>
      <c r="H396" s="285"/>
      <c r="I396" s="285"/>
      <c r="J396" s="285"/>
      <c r="K396" s="285"/>
      <c r="L396" s="285"/>
      <c r="M396" s="285"/>
      <c r="N396" s="285"/>
      <c r="O396" s="285"/>
      <c r="P396" s="285"/>
      <c r="Q396" s="285"/>
      <c r="R396" s="285"/>
      <c r="S396" s="285"/>
      <c r="T396" s="285"/>
      <c r="U396" s="285"/>
      <c r="V396" s="285"/>
      <c r="W396" s="285"/>
      <c r="X396" s="285"/>
      <c r="Y396" s="285"/>
      <c r="Z396" s="285"/>
      <c r="AA396" s="285"/>
      <c r="AB396" s="285"/>
      <c r="AC396" s="285"/>
      <c r="AD396" s="285"/>
      <c r="AE396" s="285"/>
      <c r="AF396" s="285"/>
      <c r="AG396" s="285"/>
      <c r="AH396" s="285"/>
      <c r="AI396" s="285"/>
      <c r="AJ396" s="285"/>
    </row>
    <row r="397" spans="1:36" ht="3" customHeight="1" x14ac:dyDescent="0.15"/>
    <row r="398" spans="1:36" ht="15.75" customHeight="1" x14ac:dyDescent="0.15">
      <c r="B398" s="290" t="s">
        <v>500</v>
      </c>
      <c r="C398" s="290"/>
      <c r="D398" s="290"/>
      <c r="E398" s="290"/>
      <c r="F398" s="290"/>
      <c r="G398" s="290"/>
      <c r="H398" s="290"/>
      <c r="I398" s="290"/>
      <c r="J398" s="290"/>
      <c r="K398" s="290"/>
      <c r="L398" s="290"/>
      <c r="M398" s="5"/>
      <c r="N398" s="253" t="s">
        <v>501</v>
      </c>
      <c r="O398" s="254"/>
      <c r="P398" s="254"/>
      <c r="Q398" s="254"/>
      <c r="R398" s="254"/>
      <c r="S398" s="254"/>
      <c r="T398" s="254"/>
      <c r="U398" s="254"/>
      <c r="V398" s="254"/>
      <c r="W398" s="254"/>
      <c r="X398" s="254"/>
      <c r="Y398" s="254"/>
      <c r="Z398" s="254"/>
      <c r="AA398" s="254"/>
      <c r="AB398" s="254"/>
      <c r="AC398" s="255"/>
      <c r="AD398" s="308" t="s">
        <v>414</v>
      </c>
      <c r="AE398" s="308"/>
      <c r="AF398" s="308"/>
      <c r="AG398" s="308"/>
      <c r="AH398" s="308"/>
      <c r="AI398" s="308"/>
      <c r="AJ398" s="308"/>
    </row>
    <row r="399" spans="1:36" ht="3" customHeight="1" x14ac:dyDescent="0.15">
      <c r="B399" s="290"/>
      <c r="C399" s="290"/>
      <c r="D399" s="290"/>
      <c r="E399" s="290"/>
      <c r="F399" s="290"/>
      <c r="G399" s="290"/>
      <c r="H399" s="290"/>
      <c r="I399" s="290"/>
      <c r="J399" s="290"/>
      <c r="K399" s="290"/>
      <c r="L399" s="290"/>
      <c r="M399" s="5"/>
      <c r="N399" s="5"/>
      <c r="O399" s="5"/>
      <c r="P399" s="5"/>
      <c r="Q399" s="5"/>
      <c r="R399" s="5"/>
      <c r="S399" s="5"/>
      <c r="T399" s="5"/>
      <c r="U399" s="5"/>
      <c r="V399" s="5"/>
      <c r="W399" s="5"/>
      <c r="X399" s="5"/>
      <c r="Y399" s="5"/>
      <c r="Z399" s="5"/>
      <c r="AA399" s="5"/>
      <c r="AB399" s="5"/>
      <c r="AC399" s="5"/>
      <c r="AD399" s="5"/>
      <c r="AE399" s="5"/>
      <c r="AF399" s="5"/>
      <c r="AG399" s="5"/>
      <c r="AH399" s="5"/>
      <c r="AI399" s="5"/>
      <c r="AJ399" s="5"/>
    </row>
    <row r="400" spans="1:36" ht="15.75" customHeight="1" x14ac:dyDescent="0.15">
      <c r="B400" s="290"/>
      <c r="C400" s="290"/>
      <c r="D400" s="290"/>
      <c r="E400" s="290"/>
      <c r="F400" s="290"/>
      <c r="G400" s="290"/>
      <c r="H400" s="290"/>
      <c r="I400" s="290"/>
      <c r="J400" s="290"/>
      <c r="K400" s="290"/>
      <c r="L400" s="290"/>
      <c r="M400" s="5"/>
      <c r="N400" s="253" t="s">
        <v>159</v>
      </c>
      <c r="O400" s="254"/>
      <c r="P400" s="254"/>
      <c r="Q400" s="254"/>
      <c r="R400" s="254"/>
      <c r="S400" s="254"/>
      <c r="T400" s="254"/>
      <c r="U400" s="254"/>
      <c r="V400" s="254"/>
      <c r="W400" s="254"/>
      <c r="X400" s="254"/>
      <c r="Y400" s="255"/>
      <c r="Z400" s="308" t="s">
        <v>415</v>
      </c>
      <c r="AA400" s="308"/>
      <c r="AB400" s="308"/>
      <c r="AC400" s="308"/>
      <c r="AD400" s="308" t="s">
        <v>416</v>
      </c>
      <c r="AE400" s="308"/>
      <c r="AF400" s="308"/>
      <c r="AG400" s="308"/>
      <c r="AH400" s="308"/>
      <c r="AI400" s="308"/>
      <c r="AJ400" s="308"/>
    </row>
    <row r="401" spans="2:36" ht="3" customHeight="1" x14ac:dyDescent="0.15">
      <c r="B401" s="290"/>
      <c r="C401" s="290"/>
      <c r="D401" s="290"/>
      <c r="E401" s="290"/>
      <c r="F401" s="290"/>
      <c r="G401" s="290"/>
      <c r="H401" s="290"/>
      <c r="I401" s="290"/>
      <c r="J401" s="290"/>
      <c r="K401" s="290"/>
      <c r="L401" s="290"/>
      <c r="M401" s="5"/>
      <c r="N401" s="5"/>
      <c r="O401" s="5"/>
      <c r="P401" s="5"/>
      <c r="Q401" s="5"/>
      <c r="R401" s="5"/>
      <c r="S401" s="5"/>
      <c r="T401" s="5"/>
      <c r="U401" s="5"/>
      <c r="V401" s="5"/>
      <c r="W401" s="5"/>
      <c r="X401" s="5"/>
      <c r="Y401" s="5"/>
      <c r="Z401" s="5"/>
      <c r="AA401" s="5"/>
      <c r="AB401" s="5"/>
      <c r="AC401" s="5"/>
      <c r="AD401" s="5"/>
      <c r="AE401" s="5"/>
      <c r="AF401" s="5"/>
      <c r="AG401" s="5"/>
      <c r="AH401" s="5"/>
      <c r="AI401" s="5"/>
      <c r="AJ401" s="5"/>
    </row>
    <row r="402" spans="2:36" ht="15.75" customHeight="1" x14ac:dyDescent="0.15">
      <c r="B402" s="290"/>
      <c r="C402" s="290"/>
      <c r="D402" s="290"/>
      <c r="E402" s="290"/>
      <c r="F402" s="290"/>
      <c r="G402" s="290"/>
      <c r="H402" s="290"/>
      <c r="I402" s="290"/>
      <c r="J402" s="290"/>
      <c r="K402" s="290"/>
      <c r="L402" s="290"/>
      <c r="M402" s="5"/>
      <c r="N402" s="253" t="s">
        <v>417</v>
      </c>
      <c r="O402" s="254"/>
      <c r="P402" s="255"/>
      <c r="Q402" s="253" t="s">
        <v>418</v>
      </c>
      <c r="R402" s="254"/>
      <c r="S402" s="254"/>
      <c r="T402" s="254"/>
      <c r="U402" s="254"/>
      <c r="V402" s="254"/>
      <c r="W402" s="254"/>
      <c r="X402" s="254"/>
      <c r="Y402" s="255"/>
      <c r="Z402" s="253" t="s">
        <v>419</v>
      </c>
      <c r="AA402" s="254"/>
      <c r="AB402" s="254"/>
      <c r="AC402" s="254"/>
      <c r="AD402" s="254"/>
      <c r="AE402" s="254"/>
      <c r="AF402" s="254"/>
      <c r="AG402" s="254"/>
      <c r="AH402" s="254"/>
      <c r="AI402" s="254"/>
      <c r="AJ402" s="255"/>
    </row>
    <row r="403" spans="2:36" ht="3" customHeight="1" x14ac:dyDescent="0.15">
      <c r="B403" s="290"/>
      <c r="C403" s="290"/>
      <c r="D403" s="290"/>
      <c r="E403" s="290"/>
      <c r="F403" s="290"/>
      <c r="G403" s="290"/>
      <c r="H403" s="290"/>
      <c r="I403" s="290"/>
      <c r="J403" s="290"/>
      <c r="K403" s="290"/>
      <c r="L403" s="290"/>
      <c r="M403" s="5"/>
      <c r="N403" s="63"/>
      <c r="O403" s="63"/>
      <c r="P403" s="63"/>
      <c r="Q403" s="63"/>
      <c r="R403" s="63"/>
      <c r="S403" s="63"/>
      <c r="T403" s="5"/>
      <c r="U403" s="5"/>
      <c r="V403" s="5"/>
      <c r="W403" s="5"/>
      <c r="X403" s="5"/>
      <c r="Y403" s="5"/>
      <c r="Z403" s="5"/>
      <c r="AA403" s="5"/>
      <c r="AB403" s="5"/>
      <c r="AC403" s="5"/>
      <c r="AD403" s="5"/>
      <c r="AE403" s="5"/>
      <c r="AF403" s="5"/>
      <c r="AG403" s="5"/>
      <c r="AH403" s="5"/>
      <c r="AI403" s="5"/>
      <c r="AJ403" s="5"/>
    </row>
    <row r="404" spans="2:36" ht="15.75" customHeight="1" x14ac:dyDescent="0.15">
      <c r="B404" s="290"/>
      <c r="C404" s="290"/>
      <c r="D404" s="290"/>
      <c r="E404" s="290"/>
      <c r="F404" s="290"/>
      <c r="G404" s="290"/>
      <c r="H404" s="290"/>
      <c r="I404" s="290"/>
      <c r="J404" s="290"/>
      <c r="K404" s="290"/>
      <c r="L404" s="290"/>
      <c r="M404" s="5"/>
      <c r="N404" s="253" t="s">
        <v>161</v>
      </c>
      <c r="O404" s="254"/>
      <c r="P404" s="254"/>
      <c r="Q404" s="254"/>
      <c r="R404" s="254"/>
      <c r="S404" s="254"/>
      <c r="T404" s="254"/>
      <c r="U404" s="254"/>
      <c r="V404" s="254"/>
      <c r="W404" s="254"/>
      <c r="X404" s="254"/>
      <c r="Y404" s="255"/>
      <c r="Z404" s="253" t="s">
        <v>420</v>
      </c>
      <c r="AA404" s="254"/>
      <c r="AB404" s="254"/>
      <c r="AC404" s="254"/>
      <c r="AD404" s="254"/>
      <c r="AE404" s="253" t="s">
        <v>421</v>
      </c>
      <c r="AF404" s="254"/>
      <c r="AG404" s="254"/>
      <c r="AH404" s="254"/>
      <c r="AI404" s="254"/>
      <c r="AJ404" s="255"/>
    </row>
    <row r="405" spans="2:36" ht="3" customHeight="1" x14ac:dyDescent="0.15">
      <c r="B405" s="290"/>
      <c r="C405" s="290"/>
      <c r="D405" s="290"/>
      <c r="E405" s="290"/>
      <c r="F405" s="290"/>
      <c r="G405" s="290"/>
      <c r="H405" s="290"/>
      <c r="I405" s="290"/>
      <c r="J405" s="290"/>
      <c r="K405" s="290"/>
      <c r="L405" s="290"/>
      <c r="M405" s="5"/>
      <c r="N405" s="5"/>
      <c r="O405" s="5"/>
      <c r="P405" s="5"/>
      <c r="Q405" s="5"/>
      <c r="R405" s="5"/>
      <c r="S405" s="5"/>
      <c r="T405" s="5"/>
      <c r="U405" s="5"/>
      <c r="V405" s="5"/>
      <c r="W405" s="5"/>
      <c r="X405" s="5"/>
      <c r="Y405" s="5"/>
      <c r="Z405" s="5"/>
      <c r="AA405" s="5"/>
      <c r="AB405" s="5"/>
      <c r="AC405" s="5"/>
      <c r="AD405" s="5"/>
      <c r="AE405" s="5"/>
      <c r="AF405" s="5"/>
      <c r="AG405" s="5"/>
      <c r="AH405" s="5"/>
      <c r="AI405" s="5"/>
      <c r="AJ405" s="5"/>
    </row>
    <row r="406" spans="2:36" ht="14" x14ac:dyDescent="0.15">
      <c r="B406" s="290"/>
      <c r="C406" s="290"/>
      <c r="D406" s="290"/>
      <c r="E406" s="290"/>
      <c r="F406" s="290"/>
      <c r="G406" s="290"/>
      <c r="H406" s="290"/>
      <c r="I406" s="290"/>
      <c r="J406" s="290"/>
      <c r="K406" s="290"/>
      <c r="L406" s="290"/>
      <c r="M406" s="5"/>
      <c r="N406" s="253" t="s">
        <v>502</v>
      </c>
      <c r="O406" s="254"/>
      <c r="P406" s="254"/>
      <c r="Q406" s="254"/>
      <c r="R406" s="254"/>
      <c r="S406" s="254"/>
      <c r="T406" s="254"/>
      <c r="U406" s="254"/>
      <c r="V406" s="254"/>
      <c r="W406" s="254"/>
      <c r="X406" s="254"/>
      <c r="Y406" s="254"/>
      <c r="Z406" s="254"/>
      <c r="AA406" s="254"/>
      <c r="AB406" s="254"/>
      <c r="AC406" s="255"/>
      <c r="AD406" s="308" t="s">
        <v>414</v>
      </c>
      <c r="AE406" s="308"/>
      <c r="AF406" s="308"/>
      <c r="AG406" s="308"/>
      <c r="AH406" s="308"/>
      <c r="AI406" s="308"/>
      <c r="AJ406" s="308"/>
    </row>
    <row r="407" spans="2:36" ht="3" customHeight="1" x14ac:dyDescent="0.15">
      <c r="B407" s="290"/>
      <c r="C407" s="290"/>
      <c r="D407" s="290"/>
      <c r="E407" s="290"/>
      <c r="F407" s="290"/>
      <c r="G407" s="290"/>
      <c r="H407" s="290"/>
      <c r="I407" s="290"/>
      <c r="J407" s="290"/>
      <c r="K407" s="290"/>
      <c r="L407" s="290"/>
      <c r="M407" s="5"/>
      <c r="N407" s="5"/>
      <c r="O407" s="5"/>
      <c r="P407" s="5"/>
      <c r="Q407" s="5"/>
      <c r="R407" s="5"/>
      <c r="S407" s="5"/>
      <c r="T407" s="5"/>
      <c r="U407" s="5"/>
      <c r="V407" s="5"/>
      <c r="W407" s="5"/>
      <c r="X407" s="5"/>
      <c r="Y407" s="5"/>
      <c r="Z407" s="5"/>
      <c r="AA407" s="5"/>
      <c r="AB407" s="5"/>
      <c r="AC407" s="5"/>
      <c r="AD407" s="5"/>
      <c r="AE407" s="5"/>
      <c r="AF407" s="5"/>
      <c r="AG407" s="5"/>
      <c r="AH407" s="5"/>
      <c r="AI407" s="5"/>
      <c r="AJ407" s="5"/>
    </row>
    <row r="408" spans="2:36" ht="15.75" customHeight="1" x14ac:dyDescent="0.15">
      <c r="B408" s="290"/>
      <c r="C408" s="290"/>
      <c r="D408" s="290"/>
      <c r="E408" s="290"/>
      <c r="F408" s="290"/>
      <c r="G408" s="290"/>
      <c r="H408" s="290"/>
      <c r="I408" s="290"/>
      <c r="J408" s="290"/>
      <c r="K408" s="290"/>
      <c r="L408" s="290"/>
      <c r="M408" s="5"/>
      <c r="N408" s="308" t="s">
        <v>159</v>
      </c>
      <c r="O408" s="308"/>
      <c r="P408" s="308"/>
      <c r="Q408" s="308"/>
      <c r="R408" s="308"/>
      <c r="S408" s="308"/>
      <c r="T408" s="308"/>
      <c r="U408" s="308"/>
      <c r="V408" s="308"/>
      <c r="W408" s="308"/>
      <c r="X408" s="308"/>
      <c r="Y408" s="308"/>
      <c r="Z408" s="308" t="s">
        <v>415</v>
      </c>
      <c r="AA408" s="308"/>
      <c r="AB408" s="308"/>
      <c r="AC408" s="308"/>
      <c r="AD408" s="308" t="s">
        <v>416</v>
      </c>
      <c r="AE408" s="308"/>
      <c r="AF408" s="308"/>
      <c r="AG408" s="308"/>
      <c r="AH408" s="308"/>
      <c r="AI408" s="308"/>
      <c r="AJ408" s="308"/>
    </row>
    <row r="409" spans="2:36" ht="3" customHeight="1" x14ac:dyDescent="0.15">
      <c r="B409" s="290"/>
      <c r="C409" s="290"/>
      <c r="D409" s="290"/>
      <c r="E409" s="290"/>
      <c r="F409" s="290"/>
      <c r="G409" s="290"/>
      <c r="H409" s="290"/>
      <c r="I409" s="290"/>
      <c r="J409" s="290"/>
      <c r="K409" s="290"/>
      <c r="L409" s="290"/>
      <c r="M409" s="5"/>
      <c r="N409" s="5"/>
      <c r="O409" s="5"/>
      <c r="P409" s="5"/>
      <c r="Q409" s="5"/>
      <c r="R409" s="5"/>
      <c r="S409" s="5"/>
      <c r="T409" s="5"/>
      <c r="U409" s="5"/>
      <c r="V409" s="5"/>
      <c r="W409" s="5"/>
      <c r="X409" s="5"/>
      <c r="Y409" s="5"/>
      <c r="Z409" s="5"/>
      <c r="AA409" s="5"/>
      <c r="AB409" s="5"/>
      <c r="AC409" s="5"/>
      <c r="AD409" s="5"/>
      <c r="AE409" s="5"/>
      <c r="AF409" s="5"/>
      <c r="AG409" s="5"/>
      <c r="AH409" s="5"/>
      <c r="AI409" s="5"/>
      <c r="AJ409" s="5"/>
    </row>
    <row r="410" spans="2:36" ht="15.75" customHeight="1" x14ac:dyDescent="0.15">
      <c r="B410" s="290"/>
      <c r="C410" s="290"/>
      <c r="D410" s="290"/>
      <c r="E410" s="290"/>
      <c r="F410" s="290"/>
      <c r="G410" s="290"/>
      <c r="H410" s="290"/>
      <c r="I410" s="290"/>
      <c r="J410" s="290"/>
      <c r="K410" s="290"/>
      <c r="L410" s="290"/>
      <c r="M410" s="5"/>
      <c r="N410" s="253" t="s">
        <v>417</v>
      </c>
      <c r="O410" s="254"/>
      <c r="P410" s="255"/>
      <c r="Q410" s="253" t="s">
        <v>418</v>
      </c>
      <c r="R410" s="254"/>
      <c r="S410" s="254"/>
      <c r="T410" s="254"/>
      <c r="U410" s="254"/>
      <c r="V410" s="254"/>
      <c r="W410" s="254"/>
      <c r="X410" s="254"/>
      <c r="Y410" s="255"/>
      <c r="Z410" s="253" t="s">
        <v>419</v>
      </c>
      <c r="AA410" s="254"/>
      <c r="AB410" s="254"/>
      <c r="AC410" s="254"/>
      <c r="AD410" s="254"/>
      <c r="AE410" s="254"/>
      <c r="AF410" s="254"/>
      <c r="AG410" s="254"/>
      <c r="AH410" s="254"/>
      <c r="AI410" s="254"/>
      <c r="AJ410" s="255"/>
    </row>
    <row r="411" spans="2:36" ht="3" customHeight="1" x14ac:dyDescent="0.15">
      <c r="B411" s="290"/>
      <c r="C411" s="290"/>
      <c r="D411" s="290"/>
      <c r="E411" s="290"/>
      <c r="F411" s="290"/>
      <c r="G411" s="290"/>
      <c r="H411" s="290"/>
      <c r="I411" s="290"/>
      <c r="J411" s="290"/>
      <c r="K411" s="290"/>
      <c r="L411" s="290"/>
      <c r="M411" s="5"/>
      <c r="N411" s="63"/>
      <c r="O411" s="63"/>
      <c r="P411" s="63"/>
      <c r="Q411" s="63"/>
      <c r="R411" s="63"/>
      <c r="S411" s="63"/>
      <c r="T411" s="5"/>
      <c r="U411" s="5"/>
      <c r="V411" s="5"/>
      <c r="W411" s="5"/>
      <c r="X411" s="5"/>
      <c r="Y411" s="5"/>
      <c r="Z411" s="5"/>
      <c r="AA411" s="5"/>
      <c r="AB411" s="5"/>
      <c r="AC411" s="5"/>
      <c r="AD411" s="5"/>
      <c r="AE411" s="5"/>
      <c r="AF411" s="5"/>
      <c r="AG411" s="5"/>
      <c r="AH411" s="5"/>
      <c r="AI411" s="5"/>
      <c r="AJ411" s="5"/>
    </row>
    <row r="412" spans="2:36" ht="15.75" customHeight="1" x14ac:dyDescent="0.15">
      <c r="B412" s="290"/>
      <c r="C412" s="290"/>
      <c r="D412" s="290"/>
      <c r="E412" s="290"/>
      <c r="F412" s="290"/>
      <c r="G412" s="290"/>
      <c r="H412" s="290"/>
      <c r="I412" s="290"/>
      <c r="J412" s="290"/>
      <c r="K412" s="290"/>
      <c r="L412" s="290"/>
      <c r="M412" s="5"/>
      <c r="N412" s="253" t="s">
        <v>161</v>
      </c>
      <c r="O412" s="254"/>
      <c r="P412" s="254"/>
      <c r="Q412" s="254"/>
      <c r="R412" s="254"/>
      <c r="S412" s="254"/>
      <c r="T412" s="254"/>
      <c r="U412" s="254"/>
      <c r="V412" s="254"/>
      <c r="W412" s="254"/>
      <c r="X412" s="254"/>
      <c r="Y412" s="255"/>
      <c r="Z412" s="253" t="s">
        <v>420</v>
      </c>
      <c r="AA412" s="254"/>
      <c r="AB412" s="254"/>
      <c r="AC412" s="254"/>
      <c r="AD412" s="254"/>
      <c r="AE412" s="253" t="s">
        <v>421</v>
      </c>
      <c r="AF412" s="254"/>
      <c r="AG412" s="254"/>
      <c r="AH412" s="254"/>
      <c r="AI412" s="254"/>
      <c r="AJ412" s="255"/>
    </row>
    <row r="413" spans="2:36" ht="3" customHeight="1" x14ac:dyDescent="0.15">
      <c r="B413" s="5"/>
      <c r="C413" s="5"/>
      <c r="D413" s="5"/>
      <c r="E413" s="63"/>
      <c r="F413" s="63"/>
      <c r="G413" s="63"/>
      <c r="H413" s="63"/>
      <c r="I413" s="63"/>
      <c r="J413" s="63"/>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row>
    <row r="414" spans="2:36" ht="15.75" customHeight="1" x14ac:dyDescent="0.15">
      <c r="B414" s="5"/>
      <c r="C414" s="5"/>
      <c r="D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row>
    <row r="415" spans="2:36" ht="3" customHeight="1" x14ac:dyDescent="0.15">
      <c r="B415" s="5"/>
      <c r="C415" s="5"/>
      <c r="D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row>
    <row r="416" spans="2:36" ht="15.75" customHeight="1" x14ac:dyDescent="0.15">
      <c r="B416" s="273" t="s">
        <v>503</v>
      </c>
      <c r="C416" s="273"/>
      <c r="D416" s="273"/>
      <c r="E416" s="273"/>
      <c r="F416" s="273"/>
      <c r="G416" s="273"/>
      <c r="H416" s="273"/>
      <c r="I416" s="273"/>
      <c r="J416" s="273"/>
      <c r="K416" s="273"/>
      <c r="L416" s="273"/>
      <c r="M416" s="273"/>
      <c r="N416" s="273"/>
      <c r="O416" s="273"/>
      <c r="P416" s="273"/>
      <c r="Q416" s="273"/>
      <c r="R416" s="273"/>
      <c r="S416" s="273"/>
      <c r="T416" s="273"/>
      <c r="U416" s="273"/>
      <c r="V416" s="273"/>
      <c r="W416" s="273"/>
      <c r="X416" s="273"/>
      <c r="Y416" s="279" t="str">
        <f>Y217</f>
        <v>Coût total en matériel</v>
      </c>
      <c r="Z416" s="279"/>
      <c r="AA416" s="279"/>
      <c r="AB416" s="279"/>
      <c r="AC416" s="279"/>
      <c r="AD416" s="279"/>
      <c r="AE416" s="279"/>
      <c r="AF416" s="279"/>
      <c r="AG416" s="279"/>
      <c r="AH416" s="269">
        <f>SUM(AH420:AJ426)</f>
        <v>0</v>
      </c>
      <c r="AI416" s="270"/>
      <c r="AJ416" s="270"/>
    </row>
    <row r="417" spans="1:36" ht="3" customHeight="1" x14ac:dyDescent="0.15">
      <c r="E417" s="4"/>
    </row>
    <row r="418" spans="1:36" ht="15.75" customHeight="1" x14ac:dyDescent="0.15">
      <c r="B418" s="244" t="s">
        <v>1</v>
      </c>
      <c r="C418" s="246"/>
      <c r="D418" s="244" t="str">
        <f>D219</f>
        <v>Sorte de matériel</v>
      </c>
      <c r="E418" s="245"/>
      <c r="F418" s="245"/>
      <c r="G418" s="245"/>
      <c r="H418" s="245"/>
      <c r="I418" s="245"/>
      <c r="J418" s="245"/>
      <c r="K418" s="245"/>
      <c r="L418" s="245"/>
      <c r="M418" s="245"/>
      <c r="N418" s="245"/>
      <c r="O418" s="245"/>
      <c r="P418" s="245"/>
      <c r="Q418" s="245"/>
      <c r="R418" s="245"/>
      <c r="S418" s="245"/>
      <c r="T418" s="245"/>
      <c r="U418" s="245"/>
      <c r="V418" s="245"/>
      <c r="W418" s="245"/>
      <c r="X418" s="245"/>
      <c r="Y418" s="245"/>
      <c r="Z418" s="246"/>
      <c r="AA418" s="262" t="str">
        <f>AA219</f>
        <v>Nombre</v>
      </c>
      <c r="AB418" s="263"/>
      <c r="AC418" s="264"/>
      <c r="AD418" s="262" t="str">
        <f>AD219</f>
        <v>Coût/unité</v>
      </c>
      <c r="AE418" s="263"/>
      <c r="AF418" s="263"/>
      <c r="AG418" s="264"/>
      <c r="AH418" s="262" t="s">
        <v>3</v>
      </c>
      <c r="AI418" s="263"/>
      <c r="AJ418" s="264"/>
    </row>
    <row r="419" spans="1:36" ht="3" customHeight="1" x14ac:dyDescent="0.15">
      <c r="C419" s="5"/>
      <c r="E419" s="4"/>
    </row>
    <row r="420" spans="1:36" ht="15.75" customHeight="1" x14ac:dyDescent="0.15">
      <c r="B420" s="271">
        <v>5</v>
      </c>
      <c r="C420" s="272"/>
      <c r="D420" s="253"/>
      <c r="E420" s="254"/>
      <c r="F420" s="254"/>
      <c r="G420" s="254"/>
      <c r="H420" s="254"/>
      <c r="I420" s="254"/>
      <c r="J420" s="254"/>
      <c r="K420" s="254"/>
      <c r="L420" s="254"/>
      <c r="M420" s="254"/>
      <c r="N420" s="254"/>
      <c r="O420" s="254"/>
      <c r="P420" s="254"/>
      <c r="Q420" s="254"/>
      <c r="R420" s="254"/>
      <c r="S420" s="254"/>
      <c r="T420" s="254"/>
      <c r="U420" s="254"/>
      <c r="V420" s="254"/>
      <c r="W420" s="254"/>
      <c r="X420" s="254"/>
      <c r="Y420" s="254"/>
      <c r="Z420" s="255"/>
      <c r="AA420" s="259"/>
      <c r="AB420" s="260"/>
      <c r="AC420" s="261"/>
      <c r="AD420" s="259"/>
      <c r="AE420" s="260"/>
      <c r="AF420" s="260"/>
      <c r="AG420" s="261"/>
      <c r="AH420" s="250">
        <f>AD420*AA420</f>
        <v>0</v>
      </c>
      <c r="AI420" s="251"/>
      <c r="AJ420" s="252"/>
    </row>
    <row r="421" spans="1:36" ht="3" customHeight="1" x14ac:dyDescent="0.15">
      <c r="B421" s="5"/>
      <c r="C421" s="5"/>
      <c r="D421" s="5"/>
      <c r="F421" s="5"/>
      <c r="G421" s="5"/>
      <c r="H421" s="5"/>
      <c r="I421" s="5"/>
      <c r="J421" s="5"/>
      <c r="K421" s="5"/>
      <c r="L421" s="5"/>
      <c r="M421" s="5"/>
      <c r="N421" s="5"/>
      <c r="O421" s="5"/>
      <c r="P421" s="5"/>
      <c r="Q421" s="5"/>
      <c r="R421" s="5"/>
      <c r="S421" s="5"/>
      <c r="T421" s="5"/>
      <c r="U421" s="5"/>
      <c r="V421" s="5"/>
      <c r="W421" s="5"/>
      <c r="X421" s="5"/>
      <c r="Y421" s="5"/>
      <c r="Z421" s="5"/>
      <c r="AA421" s="21"/>
      <c r="AB421" s="21"/>
      <c r="AC421" s="21"/>
      <c r="AD421" s="5"/>
      <c r="AE421" s="5"/>
      <c r="AF421" s="5"/>
      <c r="AG421" s="5"/>
      <c r="AH421" s="20"/>
      <c r="AI421" s="20"/>
      <c r="AJ421" s="20"/>
    </row>
    <row r="422" spans="1:36" ht="15.75" customHeight="1" x14ac:dyDescent="0.15">
      <c r="B422" s="271">
        <v>6</v>
      </c>
      <c r="C422" s="272"/>
      <c r="D422" s="253"/>
      <c r="E422" s="254"/>
      <c r="F422" s="254"/>
      <c r="G422" s="254"/>
      <c r="H422" s="254"/>
      <c r="I422" s="254"/>
      <c r="J422" s="254"/>
      <c r="K422" s="254"/>
      <c r="L422" s="254"/>
      <c r="M422" s="254"/>
      <c r="N422" s="254"/>
      <c r="O422" s="254"/>
      <c r="P422" s="254"/>
      <c r="Q422" s="254"/>
      <c r="R422" s="254"/>
      <c r="S422" s="254"/>
      <c r="T422" s="254"/>
      <c r="U422" s="254"/>
      <c r="V422" s="254"/>
      <c r="W422" s="254"/>
      <c r="X422" s="254"/>
      <c r="Y422" s="254"/>
      <c r="Z422" s="255"/>
      <c r="AA422" s="259"/>
      <c r="AB422" s="260"/>
      <c r="AC422" s="261"/>
      <c r="AD422" s="259"/>
      <c r="AE422" s="260"/>
      <c r="AF422" s="260"/>
      <c r="AG422" s="261"/>
      <c r="AH422" s="250">
        <f>AD422*AA422</f>
        <v>0</v>
      </c>
      <c r="AI422" s="251"/>
      <c r="AJ422" s="252"/>
    </row>
    <row r="423" spans="1:36" ht="3" customHeight="1" x14ac:dyDescent="0.15">
      <c r="B423" s="5"/>
      <c r="C423" s="5"/>
      <c r="D423" s="5"/>
      <c r="F423" s="5"/>
      <c r="G423" s="5"/>
      <c r="H423" s="5"/>
      <c r="I423" s="5"/>
      <c r="J423" s="5"/>
      <c r="K423" s="5"/>
      <c r="L423" s="5"/>
      <c r="M423" s="5"/>
      <c r="N423" s="5"/>
      <c r="O423" s="5"/>
      <c r="P423" s="5"/>
      <c r="Q423" s="5"/>
      <c r="R423" s="5"/>
      <c r="S423" s="5"/>
      <c r="T423" s="5"/>
      <c r="U423" s="5"/>
      <c r="V423" s="5"/>
      <c r="W423" s="5"/>
      <c r="X423" s="5"/>
      <c r="Y423" s="5"/>
      <c r="Z423" s="5"/>
      <c r="AA423" s="21"/>
      <c r="AB423" s="21"/>
      <c r="AC423" s="21"/>
      <c r="AD423" s="5"/>
      <c r="AE423" s="5"/>
      <c r="AF423" s="5"/>
      <c r="AG423" s="5"/>
      <c r="AH423" s="20"/>
      <c r="AI423" s="20"/>
      <c r="AJ423" s="20"/>
    </row>
    <row r="424" spans="1:36" ht="15.75" customHeight="1" x14ac:dyDescent="0.15">
      <c r="B424" s="271">
        <v>7</v>
      </c>
      <c r="C424" s="272"/>
      <c r="D424" s="253"/>
      <c r="E424" s="254"/>
      <c r="F424" s="254"/>
      <c r="G424" s="254"/>
      <c r="H424" s="254"/>
      <c r="I424" s="254"/>
      <c r="J424" s="254"/>
      <c r="K424" s="254"/>
      <c r="L424" s="254"/>
      <c r="M424" s="254"/>
      <c r="N424" s="254"/>
      <c r="O424" s="254"/>
      <c r="P424" s="254"/>
      <c r="Q424" s="254"/>
      <c r="R424" s="254"/>
      <c r="S424" s="254"/>
      <c r="T424" s="254"/>
      <c r="U424" s="254"/>
      <c r="V424" s="254"/>
      <c r="W424" s="254"/>
      <c r="X424" s="254"/>
      <c r="Y424" s="254"/>
      <c r="Z424" s="255"/>
      <c r="AA424" s="259"/>
      <c r="AB424" s="260"/>
      <c r="AC424" s="261"/>
      <c r="AD424" s="259"/>
      <c r="AE424" s="260"/>
      <c r="AF424" s="260"/>
      <c r="AG424" s="261"/>
      <c r="AH424" s="250">
        <f>AD424*AA424</f>
        <v>0</v>
      </c>
      <c r="AI424" s="251"/>
      <c r="AJ424" s="252"/>
    </row>
    <row r="425" spans="1:36" ht="3" customHeight="1" x14ac:dyDescent="0.15">
      <c r="B425" s="5"/>
      <c r="C425" s="5"/>
      <c r="D425" s="5"/>
      <c r="F425" s="5"/>
      <c r="G425" s="5"/>
      <c r="H425" s="5"/>
      <c r="I425" s="5"/>
      <c r="J425" s="5"/>
      <c r="K425" s="5"/>
      <c r="L425" s="5"/>
      <c r="M425" s="5"/>
      <c r="N425" s="5"/>
      <c r="O425" s="5"/>
      <c r="P425" s="5"/>
      <c r="Q425" s="5"/>
      <c r="R425" s="5"/>
      <c r="S425" s="5"/>
      <c r="T425" s="5"/>
      <c r="U425" s="5"/>
      <c r="V425" s="5"/>
      <c r="W425" s="5"/>
      <c r="X425" s="5"/>
      <c r="Y425" s="5"/>
      <c r="Z425" s="5"/>
      <c r="AA425" s="21"/>
      <c r="AB425" s="21"/>
      <c r="AC425" s="21"/>
      <c r="AD425" s="5"/>
      <c r="AE425" s="5"/>
      <c r="AF425" s="5"/>
      <c r="AG425" s="5"/>
      <c r="AH425" s="20"/>
      <c r="AI425" s="20"/>
      <c r="AJ425" s="20"/>
    </row>
    <row r="426" spans="1:36" ht="15.75" customHeight="1" x14ac:dyDescent="0.15">
      <c r="B426" s="271">
        <v>8</v>
      </c>
      <c r="C426" s="272"/>
      <c r="D426" s="253"/>
      <c r="E426" s="254"/>
      <c r="F426" s="254"/>
      <c r="G426" s="254"/>
      <c r="H426" s="254"/>
      <c r="I426" s="254"/>
      <c r="J426" s="254"/>
      <c r="K426" s="254"/>
      <c r="L426" s="254"/>
      <c r="M426" s="254"/>
      <c r="N426" s="254"/>
      <c r="O426" s="254"/>
      <c r="P426" s="254"/>
      <c r="Q426" s="254"/>
      <c r="R426" s="254"/>
      <c r="S426" s="254"/>
      <c r="T426" s="254"/>
      <c r="U426" s="254"/>
      <c r="V426" s="254"/>
      <c r="W426" s="254"/>
      <c r="X426" s="254"/>
      <c r="Y426" s="254"/>
      <c r="Z426" s="255"/>
      <c r="AA426" s="259"/>
      <c r="AB426" s="260"/>
      <c r="AC426" s="261"/>
      <c r="AD426" s="259"/>
      <c r="AE426" s="260"/>
      <c r="AF426" s="260"/>
      <c r="AG426" s="261"/>
      <c r="AH426" s="250">
        <f>AD426*AA426</f>
        <v>0</v>
      </c>
      <c r="AI426" s="251"/>
      <c r="AJ426" s="252"/>
    </row>
    <row r="427" spans="1:36" ht="3" customHeight="1" x14ac:dyDescent="0.15"/>
    <row r="428" spans="1:36" ht="15.75" customHeight="1" x14ac:dyDescent="0.15">
      <c r="B428" s="5"/>
      <c r="C428" s="5"/>
      <c r="D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row>
    <row r="429" spans="1:36" ht="3" customHeight="1" x14ac:dyDescent="0.15">
      <c r="B429" s="5"/>
      <c r="C429" s="5"/>
      <c r="D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row>
    <row r="430" spans="1:36" ht="15.75" customHeight="1" x14ac:dyDescent="0.15">
      <c r="B430" s="285" t="s">
        <v>674</v>
      </c>
      <c r="C430" s="285"/>
      <c r="D430" s="285"/>
      <c r="E430" s="285"/>
      <c r="F430" s="285"/>
      <c r="G430" s="285"/>
      <c r="H430" s="285"/>
      <c r="I430" s="285"/>
      <c r="J430" s="285"/>
      <c r="K430" s="285"/>
      <c r="L430" s="285"/>
      <c r="M430" s="285"/>
      <c r="N430" s="285"/>
      <c r="O430" s="285"/>
      <c r="P430" s="285"/>
      <c r="Q430" s="285"/>
      <c r="R430" s="285"/>
      <c r="S430" s="285"/>
      <c r="T430" s="285"/>
      <c r="U430" s="285"/>
      <c r="V430" s="285"/>
      <c r="W430" s="285"/>
      <c r="X430" s="285"/>
      <c r="Y430" s="285"/>
      <c r="Z430" s="285"/>
      <c r="AA430" s="285"/>
      <c r="AB430" s="285"/>
      <c r="AC430" s="285"/>
      <c r="AD430" s="285"/>
      <c r="AE430" s="285"/>
      <c r="AF430" s="285"/>
      <c r="AG430" s="285"/>
      <c r="AH430" s="285"/>
      <c r="AI430" s="285"/>
      <c r="AJ430" s="285"/>
    </row>
    <row r="431" spans="1:36" ht="3" customHeight="1" x14ac:dyDescent="0.15">
      <c r="B431" s="5"/>
      <c r="C431" s="5"/>
      <c r="D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row>
    <row r="432" spans="1:36" ht="15.75" customHeight="1" x14ac:dyDescent="0.15">
      <c r="A432" s="5"/>
      <c r="B432" s="302" t="s">
        <v>493</v>
      </c>
      <c r="C432" s="302"/>
      <c r="D432" s="302"/>
      <c r="E432" s="302"/>
      <c r="F432" s="302"/>
      <c r="G432" s="302"/>
      <c r="H432" s="302"/>
      <c r="I432" s="302"/>
      <c r="J432" s="302"/>
      <c r="K432" s="302"/>
      <c r="L432" s="302"/>
      <c r="M432" s="5"/>
      <c r="N432" s="308" t="s">
        <v>417</v>
      </c>
      <c r="O432" s="308"/>
      <c r="P432" s="308"/>
      <c r="Q432" s="308" t="s">
        <v>418</v>
      </c>
      <c r="R432" s="308"/>
      <c r="S432" s="308"/>
      <c r="T432" s="308"/>
      <c r="U432" s="308"/>
      <c r="V432" s="308"/>
      <c r="W432" s="308"/>
      <c r="X432" s="308"/>
      <c r="Y432" s="308"/>
      <c r="Z432" s="308" t="s">
        <v>419</v>
      </c>
      <c r="AA432" s="308"/>
      <c r="AB432" s="308"/>
      <c r="AC432" s="308"/>
      <c r="AD432" s="308"/>
      <c r="AE432" s="308"/>
      <c r="AF432" s="308"/>
      <c r="AG432" s="308"/>
      <c r="AH432" s="308"/>
      <c r="AI432" s="308"/>
      <c r="AJ432" s="308"/>
    </row>
    <row r="433" spans="1:36" ht="3" customHeight="1" x14ac:dyDescent="0.15">
      <c r="A433" s="5"/>
      <c r="B433" s="5"/>
      <c r="C433" s="5"/>
      <c r="D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row>
    <row r="434" spans="1:36" ht="15.75" customHeight="1" x14ac:dyDescent="0.15">
      <c r="A434" s="5"/>
      <c r="B434" s="386" t="s">
        <v>485</v>
      </c>
      <c r="C434" s="386"/>
      <c r="D434" s="386"/>
      <c r="E434" s="386"/>
      <c r="F434" s="386"/>
      <c r="G434" s="386"/>
      <c r="H434" s="386"/>
      <c r="I434" s="386"/>
      <c r="J434" s="386"/>
      <c r="K434" s="386"/>
      <c r="L434" s="386"/>
      <c r="M434" s="5"/>
      <c r="N434" s="308" t="s">
        <v>159</v>
      </c>
      <c r="O434" s="308"/>
      <c r="P434" s="308"/>
      <c r="Q434" s="308"/>
      <c r="R434" s="308"/>
      <c r="S434" s="308"/>
      <c r="T434" s="308"/>
      <c r="U434" s="308"/>
      <c r="V434" s="308"/>
      <c r="W434" s="308"/>
      <c r="X434" s="308"/>
      <c r="Y434" s="308"/>
      <c r="Z434" s="308" t="s">
        <v>415</v>
      </c>
      <c r="AA434" s="308"/>
      <c r="AB434" s="308"/>
      <c r="AC434" s="308"/>
      <c r="AD434" s="308" t="s">
        <v>416</v>
      </c>
      <c r="AE434" s="308"/>
      <c r="AF434" s="308"/>
      <c r="AG434" s="308"/>
      <c r="AH434" s="308"/>
      <c r="AI434" s="308"/>
      <c r="AJ434" s="308"/>
    </row>
    <row r="435" spans="1:36" ht="3" customHeight="1" x14ac:dyDescent="0.15">
      <c r="A435" s="5"/>
      <c r="B435" s="386"/>
      <c r="C435" s="386"/>
      <c r="D435" s="386"/>
      <c r="E435" s="386"/>
      <c r="F435" s="386"/>
      <c r="G435" s="386"/>
      <c r="H435" s="386"/>
      <c r="I435" s="386"/>
      <c r="J435" s="386"/>
      <c r="K435" s="386"/>
      <c r="L435" s="386"/>
      <c r="M435" s="5"/>
      <c r="N435" s="5"/>
      <c r="O435" s="5"/>
      <c r="P435" s="5"/>
      <c r="Q435" s="5"/>
      <c r="R435" s="5"/>
      <c r="S435" s="5"/>
      <c r="T435" s="5"/>
      <c r="U435" s="5"/>
      <c r="V435" s="5"/>
      <c r="W435" s="5"/>
      <c r="X435" s="5"/>
      <c r="Y435" s="5"/>
      <c r="Z435" s="5"/>
      <c r="AA435" s="5"/>
      <c r="AB435" s="5"/>
      <c r="AC435" s="5"/>
      <c r="AD435" s="5"/>
      <c r="AE435" s="5"/>
      <c r="AF435" s="5"/>
      <c r="AG435" s="5"/>
      <c r="AH435" s="5"/>
      <c r="AI435" s="5"/>
      <c r="AJ435" s="5"/>
    </row>
    <row r="436" spans="1:36" ht="15.75" customHeight="1" x14ac:dyDescent="0.15">
      <c r="A436" s="5"/>
      <c r="B436" s="386"/>
      <c r="C436" s="386"/>
      <c r="D436" s="386"/>
      <c r="E436" s="386"/>
      <c r="F436" s="386"/>
      <c r="G436" s="386"/>
      <c r="H436" s="386"/>
      <c r="I436" s="386"/>
      <c r="J436" s="386"/>
      <c r="K436" s="386"/>
      <c r="L436" s="386"/>
      <c r="M436" s="5"/>
      <c r="N436" s="308" t="s">
        <v>161</v>
      </c>
      <c r="O436" s="308"/>
      <c r="P436" s="308"/>
      <c r="Q436" s="308"/>
      <c r="R436" s="308"/>
      <c r="S436" s="308"/>
      <c r="T436" s="308"/>
      <c r="U436" s="308"/>
      <c r="V436" s="308"/>
      <c r="W436" s="308"/>
      <c r="X436" s="308"/>
      <c r="Y436" s="308"/>
      <c r="Z436" s="308"/>
      <c r="AA436" s="308"/>
      <c r="AB436" s="308"/>
      <c r="AC436" s="308"/>
      <c r="AD436" s="308" t="s">
        <v>414</v>
      </c>
      <c r="AE436" s="308"/>
      <c r="AF436" s="308"/>
      <c r="AG436" s="308"/>
      <c r="AH436" s="308"/>
      <c r="AI436" s="308"/>
      <c r="AJ436" s="308"/>
    </row>
    <row r="437" spans="1:36" ht="3" customHeight="1" x14ac:dyDescent="0.15">
      <c r="A437" s="5"/>
      <c r="B437" s="5"/>
      <c r="C437" s="5"/>
      <c r="D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row>
    <row r="438" spans="1:36" ht="15.75" customHeight="1" x14ac:dyDescent="0.15">
      <c r="A438" s="5"/>
      <c r="B438" s="302" t="s">
        <v>494</v>
      </c>
      <c r="C438" s="302"/>
      <c r="D438" s="302"/>
      <c r="E438" s="302"/>
      <c r="F438" s="302"/>
      <c r="G438" s="302"/>
      <c r="H438" s="302"/>
      <c r="I438" s="302"/>
      <c r="J438" s="302"/>
      <c r="K438" s="302"/>
      <c r="L438" s="302"/>
      <c r="M438" s="5"/>
      <c r="N438" s="308" t="s">
        <v>417</v>
      </c>
      <c r="O438" s="308"/>
      <c r="P438" s="308"/>
      <c r="Q438" s="308" t="s">
        <v>418</v>
      </c>
      <c r="R438" s="308"/>
      <c r="S438" s="308"/>
      <c r="T438" s="308"/>
      <c r="U438" s="308"/>
      <c r="V438" s="308"/>
      <c r="W438" s="308"/>
      <c r="X438" s="308"/>
      <c r="Y438" s="308"/>
      <c r="Z438" s="308" t="s">
        <v>419</v>
      </c>
      <c r="AA438" s="308"/>
      <c r="AB438" s="308"/>
      <c r="AC438" s="308"/>
      <c r="AD438" s="308"/>
      <c r="AE438" s="308"/>
      <c r="AF438" s="308"/>
      <c r="AG438" s="308"/>
      <c r="AH438" s="308"/>
      <c r="AI438" s="308"/>
      <c r="AJ438" s="308"/>
    </row>
    <row r="439" spans="1:36" ht="3" customHeight="1" x14ac:dyDescent="0.15">
      <c r="A439" s="5"/>
      <c r="B439" s="5"/>
      <c r="C439" s="5"/>
      <c r="D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row>
    <row r="440" spans="1:36" ht="15.75" customHeight="1" x14ac:dyDescent="0.15">
      <c r="A440" s="5"/>
      <c r="B440" s="386" t="s">
        <v>485</v>
      </c>
      <c r="C440" s="386"/>
      <c r="D440" s="386"/>
      <c r="E440" s="386"/>
      <c r="F440" s="386"/>
      <c r="G440" s="386"/>
      <c r="H440" s="386"/>
      <c r="I440" s="386"/>
      <c r="J440" s="386"/>
      <c r="K440" s="386"/>
      <c r="L440" s="386"/>
      <c r="M440" s="5"/>
      <c r="N440" s="308" t="s">
        <v>159</v>
      </c>
      <c r="O440" s="308"/>
      <c r="P440" s="308"/>
      <c r="Q440" s="308"/>
      <c r="R440" s="308"/>
      <c r="S440" s="308"/>
      <c r="T440" s="308"/>
      <c r="U440" s="308"/>
      <c r="V440" s="308"/>
      <c r="W440" s="308"/>
      <c r="X440" s="308"/>
      <c r="Y440" s="308"/>
      <c r="Z440" s="308" t="s">
        <v>415</v>
      </c>
      <c r="AA440" s="308"/>
      <c r="AB440" s="308"/>
      <c r="AC440" s="308"/>
      <c r="AD440" s="308" t="s">
        <v>416</v>
      </c>
      <c r="AE440" s="308"/>
      <c r="AF440" s="308"/>
      <c r="AG440" s="308"/>
      <c r="AH440" s="308"/>
      <c r="AI440" s="308"/>
      <c r="AJ440" s="308"/>
    </row>
    <row r="441" spans="1:36" ht="3" customHeight="1" x14ac:dyDescent="0.15">
      <c r="A441" s="5"/>
      <c r="B441" s="386"/>
      <c r="C441" s="386"/>
      <c r="D441" s="386"/>
      <c r="E441" s="386"/>
      <c r="F441" s="386"/>
      <c r="G441" s="386"/>
      <c r="H441" s="386"/>
      <c r="I441" s="386"/>
      <c r="J441" s="386"/>
      <c r="K441" s="386"/>
      <c r="L441" s="386"/>
      <c r="M441" s="5"/>
      <c r="N441" s="5"/>
      <c r="O441" s="5"/>
      <c r="P441" s="5"/>
      <c r="Q441" s="5"/>
      <c r="R441" s="5"/>
      <c r="S441" s="5"/>
      <c r="T441" s="5"/>
      <c r="U441" s="5"/>
      <c r="V441" s="5"/>
      <c r="W441" s="5"/>
      <c r="X441" s="5"/>
      <c r="Y441" s="5"/>
      <c r="Z441" s="5"/>
      <c r="AA441" s="5"/>
      <c r="AB441" s="5"/>
      <c r="AC441" s="5"/>
      <c r="AD441" s="5"/>
      <c r="AE441" s="5"/>
      <c r="AF441" s="5"/>
      <c r="AG441" s="5"/>
      <c r="AH441" s="5"/>
      <c r="AI441" s="5"/>
      <c r="AJ441" s="5"/>
    </row>
    <row r="442" spans="1:36" ht="15.75" customHeight="1" x14ac:dyDescent="0.15">
      <c r="A442" s="5"/>
      <c r="B442" s="386"/>
      <c r="C442" s="386"/>
      <c r="D442" s="386"/>
      <c r="E442" s="386"/>
      <c r="F442" s="386"/>
      <c r="G442" s="386"/>
      <c r="H442" s="386"/>
      <c r="I442" s="386"/>
      <c r="J442" s="386"/>
      <c r="K442" s="386"/>
      <c r="L442" s="386"/>
      <c r="M442" s="5"/>
      <c r="N442" s="308" t="s">
        <v>161</v>
      </c>
      <c r="O442" s="308"/>
      <c r="P442" s="308"/>
      <c r="Q442" s="308"/>
      <c r="R442" s="308"/>
      <c r="S442" s="308"/>
      <c r="T442" s="308"/>
      <c r="U442" s="308"/>
      <c r="V442" s="308"/>
      <c r="W442" s="308"/>
      <c r="X442" s="308"/>
      <c r="Y442" s="308"/>
      <c r="Z442" s="308"/>
      <c r="AA442" s="308"/>
      <c r="AB442" s="308"/>
      <c r="AC442" s="308"/>
      <c r="AD442" s="308" t="s">
        <v>414</v>
      </c>
      <c r="AE442" s="308"/>
      <c r="AF442" s="308"/>
      <c r="AG442" s="308"/>
      <c r="AH442" s="308"/>
      <c r="AI442" s="308"/>
      <c r="AJ442" s="308"/>
    </row>
    <row r="443" spans="1:36" ht="3" customHeight="1" x14ac:dyDescent="0.15">
      <c r="A443" s="5"/>
      <c r="B443" s="5"/>
      <c r="C443" s="5"/>
      <c r="D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row>
    <row r="444" spans="1:36" ht="15.75" customHeight="1" x14ac:dyDescent="0.15">
      <c r="A444" s="5"/>
      <c r="B444" s="302" t="s">
        <v>495</v>
      </c>
      <c r="C444" s="302"/>
      <c r="D444" s="302"/>
      <c r="E444" s="302"/>
      <c r="F444" s="302"/>
      <c r="G444" s="302"/>
      <c r="H444" s="302"/>
      <c r="I444" s="302"/>
      <c r="J444" s="302"/>
      <c r="K444" s="302"/>
      <c r="L444" s="302"/>
      <c r="M444" s="5"/>
      <c r="N444" s="308" t="s">
        <v>417</v>
      </c>
      <c r="O444" s="308"/>
      <c r="P444" s="308"/>
      <c r="Q444" s="308" t="s">
        <v>418</v>
      </c>
      <c r="R444" s="308"/>
      <c r="S444" s="308"/>
      <c r="T444" s="308"/>
      <c r="U444" s="308"/>
      <c r="V444" s="308"/>
      <c r="W444" s="308"/>
      <c r="X444" s="308"/>
      <c r="Y444" s="308"/>
      <c r="Z444" s="308" t="s">
        <v>419</v>
      </c>
      <c r="AA444" s="308"/>
      <c r="AB444" s="308"/>
      <c r="AC444" s="308"/>
      <c r="AD444" s="308"/>
      <c r="AE444" s="308"/>
      <c r="AF444" s="308"/>
      <c r="AG444" s="308"/>
      <c r="AH444" s="308"/>
      <c r="AI444" s="308"/>
      <c r="AJ444" s="308"/>
    </row>
    <row r="445" spans="1:36" ht="3" customHeight="1" x14ac:dyDescent="0.15">
      <c r="A445" s="5"/>
      <c r="B445" s="5"/>
      <c r="C445" s="5"/>
      <c r="D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row>
    <row r="446" spans="1:36" ht="15.75" customHeight="1" x14ac:dyDescent="0.15">
      <c r="A446" s="5"/>
      <c r="B446" s="386" t="s">
        <v>485</v>
      </c>
      <c r="C446" s="386"/>
      <c r="D446" s="386"/>
      <c r="E446" s="386"/>
      <c r="F446" s="386"/>
      <c r="G446" s="386"/>
      <c r="H446" s="386"/>
      <c r="I446" s="386"/>
      <c r="J446" s="386"/>
      <c r="K446" s="386"/>
      <c r="L446" s="386"/>
      <c r="M446" s="5"/>
      <c r="N446" s="308" t="s">
        <v>159</v>
      </c>
      <c r="O446" s="308"/>
      <c r="P446" s="308"/>
      <c r="Q446" s="308"/>
      <c r="R446" s="308"/>
      <c r="S446" s="308"/>
      <c r="T446" s="308"/>
      <c r="U446" s="308"/>
      <c r="V446" s="308"/>
      <c r="W446" s="308"/>
      <c r="X446" s="308"/>
      <c r="Y446" s="308"/>
      <c r="Z446" s="308" t="s">
        <v>415</v>
      </c>
      <c r="AA446" s="308"/>
      <c r="AB446" s="308"/>
      <c r="AC446" s="308"/>
      <c r="AD446" s="308" t="s">
        <v>416</v>
      </c>
      <c r="AE446" s="308"/>
      <c r="AF446" s="308"/>
      <c r="AG446" s="308"/>
      <c r="AH446" s="308"/>
      <c r="AI446" s="308"/>
      <c r="AJ446" s="308"/>
    </row>
    <row r="447" spans="1:36" ht="3" customHeight="1" x14ac:dyDescent="0.15">
      <c r="A447" s="5"/>
      <c r="B447" s="386"/>
      <c r="C447" s="386"/>
      <c r="D447" s="386"/>
      <c r="E447" s="386"/>
      <c r="F447" s="386"/>
      <c r="G447" s="386"/>
      <c r="H447" s="386"/>
      <c r="I447" s="386"/>
      <c r="J447" s="386"/>
      <c r="K447" s="386"/>
      <c r="L447" s="386"/>
      <c r="M447" s="5"/>
      <c r="N447" s="5"/>
      <c r="O447" s="5"/>
      <c r="P447" s="5"/>
      <c r="Q447" s="5"/>
      <c r="R447" s="5"/>
      <c r="S447" s="5"/>
      <c r="T447" s="5"/>
      <c r="U447" s="5"/>
      <c r="V447" s="5"/>
      <c r="W447" s="5"/>
      <c r="X447" s="5"/>
      <c r="Y447" s="5"/>
      <c r="Z447" s="5"/>
      <c r="AA447" s="5"/>
      <c r="AB447" s="5"/>
      <c r="AC447" s="5"/>
      <c r="AD447" s="5"/>
      <c r="AE447" s="5"/>
      <c r="AF447" s="5"/>
      <c r="AG447" s="5"/>
      <c r="AH447" s="5"/>
      <c r="AI447" s="5"/>
      <c r="AJ447" s="5"/>
    </row>
    <row r="448" spans="1:36" ht="15.75" customHeight="1" x14ac:dyDescent="0.15">
      <c r="A448" s="5"/>
      <c r="B448" s="386"/>
      <c r="C448" s="386"/>
      <c r="D448" s="386"/>
      <c r="E448" s="386"/>
      <c r="F448" s="386"/>
      <c r="G448" s="386"/>
      <c r="H448" s="386"/>
      <c r="I448" s="386"/>
      <c r="J448" s="386"/>
      <c r="K448" s="386"/>
      <c r="L448" s="386"/>
      <c r="M448" s="5"/>
      <c r="N448" s="308" t="s">
        <v>161</v>
      </c>
      <c r="O448" s="308"/>
      <c r="P448" s="308"/>
      <c r="Q448" s="308"/>
      <c r="R448" s="308"/>
      <c r="S448" s="308"/>
      <c r="T448" s="308"/>
      <c r="U448" s="308"/>
      <c r="V448" s="308"/>
      <c r="W448" s="308"/>
      <c r="X448" s="308"/>
      <c r="Y448" s="308"/>
      <c r="Z448" s="308"/>
      <c r="AA448" s="308"/>
      <c r="AB448" s="308"/>
      <c r="AC448" s="308"/>
      <c r="AD448" s="308" t="s">
        <v>414</v>
      </c>
      <c r="AE448" s="308"/>
      <c r="AF448" s="308"/>
      <c r="AG448" s="308"/>
      <c r="AH448" s="308"/>
      <c r="AI448" s="308"/>
      <c r="AJ448" s="308"/>
    </row>
    <row r="449" spans="2:36" ht="3" customHeight="1" x14ac:dyDescent="0.15">
      <c r="B449" s="5"/>
      <c r="C449" s="5"/>
      <c r="D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row>
    <row r="450" spans="2:36" ht="15.75" customHeight="1" x14ac:dyDescent="0.15">
      <c r="B450" s="302" t="s">
        <v>496</v>
      </c>
      <c r="C450" s="302"/>
      <c r="D450" s="302"/>
      <c r="E450" s="302"/>
      <c r="F450" s="302"/>
      <c r="G450" s="302"/>
      <c r="H450" s="302"/>
      <c r="I450" s="302"/>
      <c r="J450" s="302"/>
      <c r="K450" s="302"/>
      <c r="L450" s="302"/>
      <c r="M450" s="5"/>
      <c r="N450" s="308" t="s">
        <v>417</v>
      </c>
      <c r="O450" s="308"/>
      <c r="P450" s="308"/>
      <c r="Q450" s="308" t="s">
        <v>418</v>
      </c>
      <c r="R450" s="308"/>
      <c r="S450" s="308"/>
      <c r="T450" s="308"/>
      <c r="U450" s="308"/>
      <c r="V450" s="308"/>
      <c r="W450" s="308"/>
      <c r="X450" s="308"/>
      <c r="Y450" s="308"/>
      <c r="Z450" s="308" t="s">
        <v>419</v>
      </c>
      <c r="AA450" s="308"/>
      <c r="AB450" s="308"/>
      <c r="AC450" s="308"/>
      <c r="AD450" s="308"/>
      <c r="AE450" s="308"/>
      <c r="AF450" s="308"/>
      <c r="AG450" s="308"/>
      <c r="AH450" s="308"/>
      <c r="AI450" s="308"/>
      <c r="AJ450" s="308"/>
    </row>
    <row r="451" spans="2:36" ht="3" customHeight="1" x14ac:dyDescent="0.15">
      <c r="B451" s="5"/>
      <c r="C451" s="5"/>
      <c r="D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row>
    <row r="452" spans="2:36" ht="15.75" customHeight="1" x14ac:dyDescent="0.15">
      <c r="B452" s="386" t="s">
        <v>485</v>
      </c>
      <c r="C452" s="386"/>
      <c r="D452" s="386"/>
      <c r="E452" s="386"/>
      <c r="F452" s="386"/>
      <c r="G452" s="386"/>
      <c r="H452" s="386"/>
      <c r="I452" s="386"/>
      <c r="J452" s="386"/>
      <c r="K452" s="386"/>
      <c r="L452" s="386"/>
      <c r="M452" s="5"/>
      <c r="N452" s="308" t="s">
        <v>159</v>
      </c>
      <c r="O452" s="308"/>
      <c r="P452" s="308"/>
      <c r="Q452" s="308"/>
      <c r="R452" s="308"/>
      <c r="S452" s="308"/>
      <c r="T452" s="308"/>
      <c r="U452" s="308"/>
      <c r="V452" s="308"/>
      <c r="W452" s="308"/>
      <c r="X452" s="308"/>
      <c r="Y452" s="308"/>
      <c r="Z452" s="308" t="s">
        <v>415</v>
      </c>
      <c r="AA452" s="308"/>
      <c r="AB452" s="308"/>
      <c r="AC452" s="308"/>
      <c r="AD452" s="308" t="s">
        <v>416</v>
      </c>
      <c r="AE452" s="308"/>
      <c r="AF452" s="308"/>
      <c r="AG452" s="308"/>
      <c r="AH452" s="308"/>
      <c r="AI452" s="308"/>
      <c r="AJ452" s="308"/>
    </row>
    <row r="453" spans="2:36" ht="3" customHeight="1" x14ac:dyDescent="0.15">
      <c r="B453" s="386"/>
      <c r="C453" s="386"/>
      <c r="D453" s="386"/>
      <c r="E453" s="386"/>
      <c r="F453" s="386"/>
      <c r="G453" s="386"/>
      <c r="H453" s="386"/>
      <c r="I453" s="386"/>
      <c r="J453" s="386"/>
      <c r="K453" s="386"/>
      <c r="L453" s="386"/>
      <c r="M453" s="5"/>
      <c r="N453" s="5"/>
      <c r="O453" s="5"/>
      <c r="P453" s="5"/>
      <c r="Q453" s="5"/>
      <c r="R453" s="5"/>
      <c r="S453" s="5"/>
      <c r="T453" s="5"/>
      <c r="U453" s="5"/>
      <c r="V453" s="5"/>
      <c r="W453" s="5"/>
      <c r="X453" s="5"/>
      <c r="Y453" s="5"/>
      <c r="Z453" s="5"/>
      <c r="AA453" s="5"/>
      <c r="AB453" s="5"/>
      <c r="AC453" s="5"/>
      <c r="AD453" s="5"/>
      <c r="AE453" s="5"/>
      <c r="AF453" s="5"/>
      <c r="AG453" s="5"/>
      <c r="AH453" s="5"/>
      <c r="AI453" s="5"/>
      <c r="AJ453" s="5"/>
    </row>
    <row r="454" spans="2:36" ht="14" x14ac:dyDescent="0.15">
      <c r="B454" s="386"/>
      <c r="C454" s="386"/>
      <c r="D454" s="386"/>
      <c r="E454" s="386"/>
      <c r="F454" s="386"/>
      <c r="G454" s="386"/>
      <c r="H454" s="386"/>
      <c r="I454" s="386"/>
      <c r="J454" s="386"/>
      <c r="K454" s="386"/>
      <c r="L454" s="386"/>
      <c r="M454" s="5"/>
      <c r="N454" s="308" t="s">
        <v>161</v>
      </c>
      <c r="O454" s="308"/>
      <c r="P454" s="308"/>
      <c r="Q454" s="308"/>
      <c r="R454" s="308"/>
      <c r="S454" s="308"/>
      <c r="T454" s="308"/>
      <c r="U454" s="308"/>
      <c r="V454" s="308"/>
      <c r="W454" s="308"/>
      <c r="X454" s="308"/>
      <c r="Y454" s="308"/>
      <c r="Z454" s="308"/>
      <c r="AA454" s="308"/>
      <c r="AB454" s="308"/>
      <c r="AC454" s="308"/>
      <c r="AD454" s="308" t="s">
        <v>414</v>
      </c>
      <c r="AE454" s="308"/>
      <c r="AF454" s="308"/>
      <c r="AG454" s="308"/>
      <c r="AH454" s="308"/>
      <c r="AI454" s="308"/>
      <c r="AJ454" s="308"/>
    </row>
    <row r="455" spans="2:36" ht="3" customHeight="1" x14ac:dyDescent="0.15">
      <c r="B455" s="5"/>
      <c r="C455" s="5"/>
      <c r="D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row>
    <row r="456" spans="2:36" ht="15.75" customHeight="1" x14ac:dyDescent="0.15">
      <c r="B456" s="302" t="s">
        <v>497</v>
      </c>
      <c r="C456" s="302"/>
      <c r="D456" s="302"/>
      <c r="E456" s="302"/>
      <c r="F456" s="302"/>
      <c r="G456" s="302"/>
      <c r="H456" s="302"/>
      <c r="I456" s="302"/>
      <c r="J456" s="302"/>
      <c r="K456" s="302"/>
      <c r="L456" s="302"/>
      <c r="M456" s="5"/>
      <c r="N456" s="308" t="s">
        <v>417</v>
      </c>
      <c r="O456" s="308"/>
      <c r="P456" s="308"/>
      <c r="Q456" s="308" t="s">
        <v>418</v>
      </c>
      <c r="R456" s="308"/>
      <c r="S456" s="308"/>
      <c r="T456" s="308"/>
      <c r="U456" s="308"/>
      <c r="V456" s="308"/>
      <c r="W456" s="308"/>
      <c r="X456" s="308"/>
      <c r="Y456" s="308"/>
      <c r="Z456" s="308" t="s">
        <v>419</v>
      </c>
      <c r="AA456" s="308"/>
      <c r="AB456" s="308"/>
      <c r="AC456" s="308"/>
      <c r="AD456" s="308"/>
      <c r="AE456" s="308"/>
      <c r="AF456" s="308"/>
      <c r="AG456" s="308"/>
      <c r="AH456" s="308"/>
      <c r="AI456" s="308"/>
      <c r="AJ456" s="308"/>
    </row>
    <row r="457" spans="2:36" ht="3" customHeight="1" x14ac:dyDescent="0.15">
      <c r="B457" s="5"/>
      <c r="C457" s="5"/>
      <c r="D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row>
    <row r="458" spans="2:36" ht="15.75" customHeight="1" x14ac:dyDescent="0.15">
      <c r="B458" s="386" t="s">
        <v>485</v>
      </c>
      <c r="C458" s="386"/>
      <c r="D458" s="386"/>
      <c r="E458" s="386"/>
      <c r="F458" s="386"/>
      <c r="G458" s="386"/>
      <c r="H458" s="386"/>
      <c r="I458" s="386"/>
      <c r="J458" s="386"/>
      <c r="K458" s="386"/>
      <c r="L458" s="386"/>
      <c r="M458" s="5"/>
      <c r="N458" s="308" t="s">
        <v>159</v>
      </c>
      <c r="O458" s="308"/>
      <c r="P458" s="308"/>
      <c r="Q458" s="308"/>
      <c r="R458" s="308"/>
      <c r="S458" s="308"/>
      <c r="T458" s="308"/>
      <c r="U458" s="308"/>
      <c r="V458" s="308"/>
      <c r="W458" s="308"/>
      <c r="X458" s="308"/>
      <c r="Y458" s="308"/>
      <c r="Z458" s="308" t="s">
        <v>415</v>
      </c>
      <c r="AA458" s="308"/>
      <c r="AB458" s="308"/>
      <c r="AC458" s="308"/>
      <c r="AD458" s="308" t="s">
        <v>416</v>
      </c>
      <c r="AE458" s="308"/>
      <c r="AF458" s="308"/>
      <c r="AG458" s="308"/>
      <c r="AH458" s="308"/>
      <c r="AI458" s="308"/>
      <c r="AJ458" s="308"/>
    </row>
    <row r="459" spans="2:36" ht="3" customHeight="1" x14ac:dyDescent="0.15">
      <c r="B459" s="386"/>
      <c r="C459" s="386"/>
      <c r="D459" s="386"/>
      <c r="E459" s="386"/>
      <c r="F459" s="386"/>
      <c r="G459" s="386"/>
      <c r="H459" s="386"/>
      <c r="I459" s="386"/>
      <c r="J459" s="386"/>
      <c r="K459" s="386"/>
      <c r="L459" s="386"/>
      <c r="M459" s="5"/>
      <c r="N459" s="5"/>
      <c r="O459" s="5"/>
      <c r="P459" s="5"/>
      <c r="Q459" s="5"/>
      <c r="R459" s="5"/>
      <c r="S459" s="5"/>
      <c r="T459" s="5"/>
      <c r="U459" s="5"/>
      <c r="V459" s="5"/>
      <c r="W459" s="5"/>
      <c r="X459" s="5"/>
      <c r="Y459" s="5"/>
      <c r="Z459" s="5"/>
      <c r="AA459" s="5"/>
      <c r="AB459" s="5"/>
      <c r="AC459" s="5"/>
      <c r="AD459" s="5"/>
      <c r="AE459" s="5"/>
      <c r="AF459" s="5"/>
      <c r="AG459" s="5"/>
      <c r="AH459" s="5"/>
      <c r="AI459" s="5"/>
      <c r="AJ459" s="5"/>
    </row>
    <row r="460" spans="2:36" ht="15.75" customHeight="1" x14ac:dyDescent="0.15">
      <c r="B460" s="386"/>
      <c r="C460" s="386"/>
      <c r="D460" s="386"/>
      <c r="E460" s="386"/>
      <c r="F460" s="386"/>
      <c r="G460" s="386"/>
      <c r="H460" s="386"/>
      <c r="I460" s="386"/>
      <c r="J460" s="386"/>
      <c r="K460" s="386"/>
      <c r="L460" s="386"/>
      <c r="M460" s="5"/>
      <c r="N460" s="308" t="s">
        <v>161</v>
      </c>
      <c r="O460" s="308"/>
      <c r="P460" s="308"/>
      <c r="Q460" s="308"/>
      <c r="R460" s="308"/>
      <c r="S460" s="308"/>
      <c r="T460" s="308"/>
      <c r="U460" s="308"/>
      <c r="V460" s="308"/>
      <c r="W460" s="308"/>
      <c r="X460" s="308"/>
      <c r="Y460" s="308"/>
      <c r="Z460" s="308"/>
      <c r="AA460" s="308"/>
      <c r="AB460" s="308"/>
      <c r="AC460" s="308"/>
      <c r="AD460" s="308" t="s">
        <v>414</v>
      </c>
      <c r="AE460" s="308"/>
      <c r="AF460" s="308"/>
      <c r="AG460" s="308"/>
      <c r="AH460" s="308"/>
      <c r="AI460" s="308"/>
      <c r="AJ460" s="308"/>
    </row>
    <row r="461" spans="2:36" ht="3" customHeight="1" x14ac:dyDescent="0.15">
      <c r="B461" s="5"/>
      <c r="C461" s="5"/>
      <c r="D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row>
    <row r="462" spans="2:36" ht="15.75" customHeight="1" x14ac:dyDescent="0.15">
      <c r="B462" s="5"/>
      <c r="C462" s="5"/>
      <c r="D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row>
    <row r="463" spans="2:36" ht="3" customHeight="1" x14ac:dyDescent="0.15">
      <c r="B463" s="5"/>
      <c r="C463" s="5"/>
      <c r="D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row>
    <row r="464" spans="2:36" ht="15.75" customHeight="1" x14ac:dyDescent="0.15">
      <c r="B464" s="5"/>
      <c r="C464" s="5"/>
      <c r="D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row>
    <row r="465" spans="1:36" ht="3" customHeight="1" x14ac:dyDescent="0.15">
      <c r="B465" s="5"/>
      <c r="C465" s="5"/>
      <c r="D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row>
    <row r="466" spans="1:36" ht="3" customHeight="1" x14ac:dyDescent="0.15">
      <c r="A466" s="5"/>
      <c r="B466" s="5"/>
      <c r="C466" s="5"/>
      <c r="D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row>
    <row r="467" spans="1:36" ht="15.75" customHeight="1" x14ac:dyDescent="0.15">
      <c r="A467" s="5"/>
      <c r="B467" s="273" t="s">
        <v>504</v>
      </c>
      <c r="C467" s="273"/>
      <c r="D467" s="273"/>
      <c r="E467" s="273"/>
      <c r="F467" s="273"/>
      <c r="G467" s="273"/>
      <c r="H467" s="273"/>
      <c r="I467" s="273"/>
      <c r="J467" s="273"/>
      <c r="K467" s="273"/>
      <c r="L467" s="273"/>
      <c r="M467" s="273"/>
      <c r="N467" s="273"/>
      <c r="O467" s="273"/>
      <c r="P467" s="273"/>
      <c r="Q467" s="273"/>
      <c r="R467" s="273"/>
      <c r="S467" s="273"/>
      <c r="T467" s="273"/>
      <c r="U467" s="273"/>
      <c r="V467" s="273"/>
      <c r="W467" s="273"/>
      <c r="X467" s="273"/>
      <c r="Y467" s="5"/>
      <c r="Z467" s="5"/>
      <c r="AA467" s="5"/>
      <c r="AB467" s="5"/>
      <c r="AC467" s="5"/>
      <c r="AD467" s="5"/>
      <c r="AE467" s="5"/>
      <c r="AF467" s="5"/>
      <c r="AG467" s="5"/>
      <c r="AH467" s="5"/>
      <c r="AI467" s="5"/>
      <c r="AJ467" s="5"/>
    </row>
    <row r="468" spans="1:36" ht="3" customHeight="1" x14ac:dyDescent="0.15">
      <c r="A468" s="5"/>
      <c r="C468" s="5"/>
      <c r="D468" s="5"/>
      <c r="F468" s="39"/>
      <c r="G468" s="39"/>
      <c r="H468" s="39"/>
      <c r="I468" s="39"/>
      <c r="J468" s="39"/>
      <c r="K468" s="39"/>
      <c r="L468" s="5"/>
      <c r="M468" s="5"/>
    </row>
    <row r="469" spans="1:36" ht="15.75" customHeight="1" x14ac:dyDescent="0.15">
      <c r="B469" s="392" t="s">
        <v>505</v>
      </c>
      <c r="C469" s="392"/>
      <c r="D469" s="392"/>
      <c r="E469" s="392"/>
      <c r="F469" s="392"/>
      <c r="G469" s="392"/>
      <c r="H469" s="392"/>
      <c r="I469" s="392"/>
      <c r="J469" s="392"/>
      <c r="K469" s="392"/>
      <c r="L469" s="392"/>
      <c r="M469" s="392"/>
      <c r="N469" s="392"/>
      <c r="O469" s="392"/>
      <c r="P469" s="392"/>
      <c r="Q469" s="392"/>
      <c r="R469" s="392"/>
      <c r="S469" s="392"/>
      <c r="T469" s="392"/>
      <c r="U469" s="392"/>
      <c r="V469" s="392"/>
      <c r="W469" s="392"/>
      <c r="X469" s="392"/>
      <c r="Y469" s="392"/>
      <c r="Z469" s="392"/>
      <c r="AA469" s="392"/>
      <c r="AB469" s="392"/>
      <c r="AC469" s="392"/>
      <c r="AD469" s="392"/>
      <c r="AE469" s="392"/>
      <c r="AF469" s="392"/>
      <c r="AG469" s="392"/>
      <c r="AH469" s="392"/>
      <c r="AI469" s="392"/>
      <c r="AJ469" s="392"/>
    </row>
    <row r="470" spans="1:36" ht="3" customHeight="1" x14ac:dyDescent="0.15">
      <c r="B470" s="392"/>
      <c r="C470" s="392"/>
      <c r="D470" s="392"/>
      <c r="E470" s="392"/>
      <c r="F470" s="392"/>
      <c r="G470" s="392"/>
      <c r="H470" s="392"/>
      <c r="I470" s="392"/>
      <c r="J470" s="392"/>
      <c r="K470" s="392"/>
      <c r="L470" s="392"/>
      <c r="M470" s="392"/>
      <c r="N470" s="392"/>
      <c r="O470" s="392"/>
      <c r="P470" s="392"/>
      <c r="Q470" s="392"/>
      <c r="R470" s="392"/>
      <c r="S470" s="392"/>
      <c r="T470" s="392"/>
      <c r="U470" s="392"/>
      <c r="V470" s="392"/>
      <c r="W470" s="392"/>
      <c r="X470" s="392"/>
      <c r="Y470" s="392"/>
      <c r="Z470" s="392"/>
      <c r="AA470" s="392"/>
      <c r="AB470" s="392"/>
      <c r="AC470" s="392"/>
      <c r="AD470" s="392"/>
      <c r="AE470" s="392"/>
      <c r="AF470" s="392"/>
      <c r="AG470" s="392"/>
      <c r="AH470" s="392"/>
      <c r="AI470" s="392"/>
      <c r="AJ470" s="392"/>
    </row>
    <row r="471" spans="1:36" ht="21" customHeight="1" x14ac:dyDescent="0.15">
      <c r="B471" s="392"/>
      <c r="C471" s="392"/>
      <c r="D471" s="392"/>
      <c r="E471" s="392"/>
      <c r="F471" s="392"/>
      <c r="G471" s="392"/>
      <c r="H471" s="392"/>
      <c r="I471" s="392"/>
      <c r="J471" s="392"/>
      <c r="K471" s="392"/>
      <c r="L471" s="392"/>
      <c r="M471" s="392"/>
      <c r="N471" s="392"/>
      <c r="O471" s="392"/>
      <c r="P471" s="392"/>
      <c r="Q471" s="392"/>
      <c r="R471" s="392"/>
      <c r="S471" s="392"/>
      <c r="T471" s="392"/>
      <c r="U471" s="392"/>
      <c r="V471" s="392"/>
      <c r="W471" s="392"/>
      <c r="X471" s="392"/>
      <c r="Y471" s="392"/>
      <c r="Z471" s="392"/>
      <c r="AA471" s="392"/>
      <c r="AB471" s="392"/>
      <c r="AC471" s="392"/>
      <c r="AD471" s="392"/>
      <c r="AE471" s="392"/>
      <c r="AF471" s="392"/>
      <c r="AG471" s="392"/>
      <c r="AH471" s="392"/>
      <c r="AI471" s="392"/>
      <c r="AJ471" s="392"/>
    </row>
    <row r="472" spans="1:36" ht="3" customHeight="1" x14ac:dyDescent="0.15">
      <c r="C472" s="5"/>
      <c r="D472" s="5"/>
      <c r="F472" s="5"/>
      <c r="G472" s="5"/>
      <c r="H472" s="5"/>
      <c r="I472" s="5"/>
      <c r="J472" s="5"/>
      <c r="K472" s="5"/>
      <c r="L472" s="5"/>
      <c r="M472" s="5"/>
      <c r="N472" s="63"/>
      <c r="O472" s="63"/>
      <c r="P472" s="63"/>
      <c r="Q472" s="63"/>
      <c r="R472" s="63"/>
      <c r="S472" s="63"/>
      <c r="T472" s="5"/>
      <c r="U472" s="5"/>
      <c r="V472" s="5"/>
      <c r="W472" s="5"/>
      <c r="X472" s="5"/>
      <c r="Y472" s="5"/>
      <c r="Z472" s="5"/>
      <c r="AA472" s="5"/>
      <c r="AB472" s="5"/>
      <c r="AC472" s="5"/>
      <c r="AD472" s="5"/>
      <c r="AE472" s="5"/>
      <c r="AF472" s="5"/>
      <c r="AG472" s="5"/>
      <c r="AH472" s="5"/>
      <c r="AI472" s="5"/>
      <c r="AJ472" s="5"/>
    </row>
    <row r="473" spans="1:36" ht="15.75" customHeight="1" x14ac:dyDescent="0.15">
      <c r="B473" s="5" t="s">
        <v>506</v>
      </c>
      <c r="C473" s="5"/>
      <c r="D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row>
    <row r="474" spans="1:36" ht="3" customHeight="1" x14ac:dyDescent="0.15">
      <c r="B474" s="5"/>
      <c r="C474" s="5"/>
      <c r="D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row>
    <row r="475" spans="1:36" ht="15.75" customHeight="1" x14ac:dyDescent="0.15">
      <c r="B475" s="391">
        <v>1</v>
      </c>
      <c r="C475" s="391"/>
      <c r="D475" s="302" t="s">
        <v>507</v>
      </c>
      <c r="E475" s="302"/>
      <c r="F475" s="302"/>
      <c r="G475" s="302"/>
      <c r="H475" s="302"/>
      <c r="I475" s="302"/>
      <c r="J475" s="302"/>
      <c r="K475" s="302"/>
      <c r="L475" s="302"/>
      <c r="M475" s="302"/>
      <c r="N475" s="302"/>
      <c r="O475" s="302"/>
      <c r="P475" s="302"/>
      <c r="Q475" s="302"/>
      <c r="R475" s="302"/>
      <c r="S475" s="302"/>
      <c r="T475" s="302"/>
      <c r="U475" s="302"/>
      <c r="V475" s="302"/>
      <c r="W475" s="302"/>
      <c r="X475" s="302"/>
      <c r="Y475" s="302"/>
      <c r="Z475" s="302"/>
      <c r="AA475" s="302"/>
      <c r="AB475" s="302"/>
      <c r="AC475" s="302"/>
      <c r="AD475" s="302"/>
      <c r="AE475" s="302"/>
      <c r="AF475" s="302"/>
      <c r="AG475" s="302"/>
      <c r="AH475" s="302"/>
      <c r="AI475" s="302"/>
      <c r="AJ475" s="302"/>
    </row>
    <row r="476" spans="1:36" ht="3" customHeight="1" x14ac:dyDescent="0.15">
      <c r="B476" s="5"/>
      <c r="C476" s="5"/>
      <c r="D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row>
    <row r="477" spans="1:36" ht="15.75" customHeight="1" x14ac:dyDescent="0.15">
      <c r="B477" s="391">
        <v>2</v>
      </c>
      <c r="C477" s="391"/>
      <c r="D477" s="393" t="s">
        <v>508</v>
      </c>
      <c r="E477" s="393"/>
      <c r="F477" s="393"/>
      <c r="G477" s="393"/>
      <c r="H477" s="393"/>
      <c r="I477" s="393"/>
      <c r="J477" s="393"/>
      <c r="K477" s="393"/>
      <c r="L477" s="393"/>
      <c r="M477" s="393"/>
      <c r="N477" s="393"/>
      <c r="O477" s="393"/>
      <c r="P477" s="393"/>
      <c r="Q477" s="393"/>
      <c r="R477" s="393"/>
      <c r="S477" s="393"/>
      <c r="T477" s="393"/>
      <c r="U477" s="393"/>
      <c r="V477" s="393"/>
      <c r="W477" s="393"/>
      <c r="X477" s="393"/>
      <c r="Y477" s="393"/>
      <c r="Z477" s="393"/>
      <c r="AA477" s="393"/>
      <c r="AB477" s="393"/>
      <c r="AC477" s="393"/>
      <c r="AD477" s="393"/>
      <c r="AE477" s="393"/>
      <c r="AF477" s="393"/>
      <c r="AG477" s="393"/>
      <c r="AH477" s="393"/>
      <c r="AI477" s="393"/>
      <c r="AJ477" s="393"/>
    </row>
    <row r="478" spans="1:36" ht="3" customHeight="1" x14ac:dyDescent="0.15">
      <c r="B478" s="5"/>
      <c r="C478" s="5"/>
      <c r="D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row>
    <row r="479" spans="1:36" ht="15.75" customHeight="1" x14ac:dyDescent="0.15">
      <c r="B479" s="391">
        <v>3</v>
      </c>
      <c r="C479" s="391"/>
      <c r="D479" s="302" t="s">
        <v>509</v>
      </c>
      <c r="E479" s="302"/>
      <c r="F479" s="302"/>
      <c r="G479" s="302"/>
      <c r="H479" s="302"/>
      <c r="I479" s="302"/>
      <c r="J479" s="302"/>
      <c r="K479" s="302"/>
      <c r="L479" s="302"/>
      <c r="M479" s="302"/>
      <c r="N479" s="302"/>
      <c r="O479" s="302"/>
      <c r="P479" s="302"/>
      <c r="Q479" s="302"/>
      <c r="R479" s="302"/>
      <c r="S479" s="302"/>
      <c r="T479" s="302"/>
      <c r="U479" s="302"/>
      <c r="V479" s="302"/>
      <c r="W479" s="302"/>
      <c r="X479" s="302"/>
      <c r="Y479" s="302"/>
      <c r="Z479" s="302"/>
      <c r="AA479" s="302"/>
      <c r="AB479" s="302"/>
      <c r="AC479" s="302"/>
      <c r="AD479" s="302"/>
      <c r="AE479" s="302"/>
      <c r="AF479" s="302"/>
      <c r="AG479" s="302"/>
      <c r="AH479" s="302"/>
      <c r="AI479" s="302"/>
      <c r="AJ479" s="302"/>
    </row>
    <row r="480" spans="1:36" ht="3" customHeight="1" x14ac:dyDescent="0.15">
      <c r="B480" s="5"/>
      <c r="C480" s="5"/>
      <c r="D480" s="63"/>
      <c r="E480" s="63"/>
      <c r="F480" s="63"/>
      <c r="G480" s="63"/>
      <c r="H480" s="63"/>
      <c r="I480" s="63"/>
      <c r="J480" s="63"/>
      <c r="K480" s="63"/>
      <c r="L480" s="63"/>
      <c r="M480" s="63"/>
      <c r="N480" s="63"/>
      <c r="O480" s="63"/>
      <c r="P480" s="63"/>
      <c r="Q480" s="63"/>
      <c r="R480" s="63"/>
      <c r="S480" s="63"/>
      <c r="T480" s="63"/>
      <c r="U480" s="63"/>
      <c r="V480" s="63"/>
      <c r="W480" s="63"/>
      <c r="X480" s="63"/>
      <c r="Y480" s="63"/>
      <c r="Z480" s="63"/>
      <c r="AA480" s="63"/>
      <c r="AB480" s="63"/>
      <c r="AC480" s="63"/>
      <c r="AD480" s="63"/>
      <c r="AE480" s="63"/>
      <c r="AF480" s="63"/>
      <c r="AG480" s="63"/>
      <c r="AH480" s="63"/>
      <c r="AI480" s="63"/>
      <c r="AJ480" s="63"/>
    </row>
    <row r="481" spans="2:36" ht="15.75" customHeight="1" x14ac:dyDescent="0.15">
      <c r="B481" s="391">
        <v>4</v>
      </c>
      <c r="C481" s="391"/>
      <c r="D481" s="302" t="s">
        <v>510</v>
      </c>
      <c r="E481" s="302"/>
      <c r="F481" s="302"/>
      <c r="G481" s="302"/>
      <c r="H481" s="302"/>
      <c r="I481" s="302"/>
      <c r="J481" s="302"/>
      <c r="K481" s="302"/>
      <c r="L481" s="302"/>
      <c r="M481" s="302"/>
      <c r="N481" s="302"/>
      <c r="O481" s="302"/>
      <c r="P481" s="302"/>
      <c r="Q481" s="302"/>
      <c r="R481" s="302"/>
      <c r="S481" s="302"/>
      <c r="T481" s="302"/>
      <c r="U481" s="302"/>
      <c r="V481" s="302"/>
      <c r="W481" s="302"/>
      <c r="X481" s="302"/>
      <c r="Y481" s="302"/>
      <c r="Z481" s="302"/>
      <c r="AA481" s="302"/>
      <c r="AB481" s="302"/>
      <c r="AC481" s="302"/>
      <c r="AD481" s="302"/>
      <c r="AE481" s="302"/>
      <c r="AF481" s="302"/>
      <c r="AG481" s="302"/>
      <c r="AH481" s="302"/>
      <c r="AI481" s="302"/>
      <c r="AJ481" s="302"/>
    </row>
    <row r="482" spans="2:36" ht="3" customHeight="1" x14ac:dyDescent="0.15">
      <c r="B482" s="5"/>
      <c r="C482" s="5"/>
      <c r="D482" s="63"/>
      <c r="E482" s="63"/>
      <c r="F482" s="63"/>
      <c r="G482" s="63"/>
      <c r="H482" s="63"/>
      <c r="I482" s="63"/>
      <c r="J482" s="63"/>
      <c r="K482" s="63"/>
      <c r="L482" s="63"/>
      <c r="M482" s="63"/>
      <c r="N482" s="63"/>
      <c r="O482" s="63"/>
      <c r="P482" s="63"/>
      <c r="Q482" s="63"/>
      <c r="R482" s="63"/>
      <c r="S482" s="63"/>
      <c r="T482" s="63"/>
      <c r="U482" s="63"/>
      <c r="V482" s="63"/>
      <c r="W482" s="63"/>
      <c r="X482" s="63"/>
      <c r="Y482" s="63"/>
      <c r="Z482" s="63"/>
      <c r="AA482" s="63"/>
      <c r="AB482" s="63"/>
      <c r="AC482" s="63"/>
      <c r="AD482" s="63"/>
      <c r="AE482" s="63"/>
      <c r="AF482" s="63"/>
      <c r="AG482" s="63"/>
      <c r="AH482" s="63"/>
      <c r="AI482" s="63"/>
      <c r="AJ482" s="63"/>
    </row>
    <row r="483" spans="2:36" ht="15.75" customHeight="1" x14ac:dyDescent="0.15">
      <c r="B483" s="391">
        <v>5</v>
      </c>
      <c r="C483" s="391"/>
      <c r="D483" s="302" t="s">
        <v>511</v>
      </c>
      <c r="E483" s="302"/>
      <c r="F483" s="302"/>
      <c r="G483" s="302"/>
      <c r="H483" s="302"/>
      <c r="I483" s="302"/>
      <c r="J483" s="302"/>
      <c r="K483" s="302"/>
      <c r="L483" s="302"/>
      <c r="M483" s="302"/>
      <c r="N483" s="302"/>
      <c r="O483" s="302"/>
      <c r="P483" s="302"/>
      <c r="Q483" s="302"/>
      <c r="R483" s="302"/>
      <c r="S483" s="302"/>
      <c r="T483" s="302"/>
      <c r="U483" s="302"/>
      <c r="V483" s="302"/>
      <c r="W483" s="302"/>
      <c r="X483" s="302"/>
      <c r="Y483" s="302"/>
      <c r="Z483" s="302"/>
      <c r="AA483" s="302"/>
      <c r="AB483" s="302"/>
      <c r="AC483" s="302"/>
      <c r="AD483" s="302"/>
      <c r="AE483" s="302"/>
      <c r="AF483" s="302"/>
      <c r="AG483" s="302"/>
      <c r="AH483" s="302"/>
      <c r="AI483" s="302"/>
      <c r="AJ483" s="302"/>
    </row>
    <row r="484" spans="2:36" ht="3" customHeight="1" x14ac:dyDescent="0.15">
      <c r="B484" s="5"/>
      <c r="C484" s="5"/>
      <c r="D484" s="63"/>
      <c r="E484" s="63"/>
      <c r="F484" s="63"/>
      <c r="G484" s="63"/>
      <c r="H484" s="63"/>
      <c r="I484" s="63"/>
      <c r="J484" s="63"/>
      <c r="K484" s="63"/>
      <c r="L484" s="63"/>
      <c r="M484" s="63"/>
      <c r="N484" s="63"/>
      <c r="O484" s="63"/>
      <c r="P484" s="63"/>
      <c r="Q484" s="63"/>
      <c r="R484" s="63"/>
      <c r="S484" s="63"/>
      <c r="T484" s="63"/>
      <c r="U484" s="63"/>
      <c r="V484" s="63"/>
      <c r="W484" s="63"/>
      <c r="X484" s="63"/>
      <c r="Y484" s="63"/>
      <c r="Z484" s="63"/>
      <c r="AA484" s="63"/>
      <c r="AB484" s="63"/>
      <c r="AC484" s="63"/>
      <c r="AD484" s="63"/>
      <c r="AE484" s="63"/>
      <c r="AF484" s="63"/>
      <c r="AG484" s="63"/>
      <c r="AH484" s="63"/>
      <c r="AI484" s="63"/>
      <c r="AJ484" s="63"/>
    </row>
    <row r="485" spans="2:36" ht="15.75" customHeight="1" x14ac:dyDescent="0.15">
      <c r="B485" s="391">
        <v>6</v>
      </c>
      <c r="C485" s="391"/>
      <c r="D485" s="302" t="s">
        <v>512</v>
      </c>
      <c r="E485" s="302"/>
      <c r="F485" s="302"/>
      <c r="G485" s="302"/>
      <c r="H485" s="302"/>
      <c r="I485" s="302"/>
      <c r="J485" s="302"/>
      <c r="K485" s="302"/>
      <c r="L485" s="302"/>
      <c r="M485" s="302"/>
      <c r="N485" s="302"/>
      <c r="O485" s="302"/>
      <c r="P485" s="302"/>
      <c r="Q485" s="302"/>
      <c r="R485" s="302"/>
      <c r="S485" s="302"/>
      <c r="T485" s="302"/>
      <c r="U485" s="302"/>
      <c r="V485" s="302"/>
      <c r="W485" s="302"/>
      <c r="X485" s="302"/>
      <c r="Y485" s="302"/>
      <c r="Z485" s="302"/>
      <c r="AA485" s="302"/>
      <c r="AB485" s="302"/>
      <c r="AC485" s="302"/>
      <c r="AD485" s="302"/>
      <c r="AE485" s="302"/>
      <c r="AF485" s="302"/>
      <c r="AG485" s="302"/>
      <c r="AH485" s="302"/>
      <c r="AI485" s="302"/>
      <c r="AJ485" s="302"/>
    </row>
    <row r="486" spans="2:36" ht="3" customHeight="1" x14ac:dyDescent="0.15">
      <c r="B486" s="5"/>
      <c r="C486" s="5"/>
      <c r="D486" s="63"/>
      <c r="E486" s="63"/>
      <c r="F486" s="63"/>
      <c r="G486" s="63"/>
      <c r="H486" s="63"/>
      <c r="I486" s="63"/>
      <c r="J486" s="63"/>
      <c r="K486" s="63"/>
      <c r="L486" s="63"/>
      <c r="M486" s="63"/>
      <c r="N486" s="63"/>
      <c r="O486" s="63"/>
      <c r="P486" s="63"/>
      <c r="Q486" s="63"/>
      <c r="R486" s="63"/>
      <c r="S486" s="63"/>
      <c r="T486" s="63"/>
      <c r="U486" s="63"/>
      <c r="V486" s="63"/>
      <c r="W486" s="63"/>
      <c r="X486" s="63"/>
      <c r="Y486" s="63"/>
      <c r="Z486" s="63"/>
      <c r="AA486" s="63"/>
      <c r="AB486" s="63"/>
      <c r="AC486" s="63"/>
      <c r="AD486" s="63"/>
      <c r="AE486" s="63"/>
      <c r="AF486" s="63"/>
      <c r="AG486" s="63"/>
      <c r="AH486" s="63"/>
      <c r="AI486" s="63"/>
      <c r="AJ486" s="63"/>
    </row>
    <row r="487" spans="2:36" ht="15.75" customHeight="1" x14ac:dyDescent="0.15">
      <c r="B487" s="391">
        <v>7</v>
      </c>
      <c r="C487" s="391"/>
      <c r="D487" s="302" t="s">
        <v>513</v>
      </c>
      <c r="E487" s="302"/>
      <c r="F487" s="302"/>
      <c r="G487" s="302"/>
      <c r="H487" s="302"/>
      <c r="I487" s="302"/>
      <c r="J487" s="302"/>
      <c r="K487" s="302"/>
      <c r="L487" s="302"/>
      <c r="M487" s="302"/>
      <c r="N487" s="302"/>
      <c r="O487" s="302"/>
      <c r="P487" s="302"/>
      <c r="Q487" s="302"/>
      <c r="R487" s="302"/>
      <c r="S487" s="302"/>
      <c r="T487" s="302"/>
      <c r="U487" s="302"/>
      <c r="V487" s="302"/>
      <c r="W487" s="302"/>
      <c r="X487" s="302"/>
      <c r="Y487" s="302"/>
      <c r="Z487" s="302"/>
      <c r="AA487" s="302"/>
      <c r="AB487" s="302"/>
      <c r="AC487" s="302"/>
      <c r="AD487" s="302"/>
      <c r="AE487" s="302"/>
      <c r="AF487" s="302"/>
      <c r="AG487" s="302"/>
      <c r="AH487" s="302"/>
      <c r="AI487" s="302"/>
      <c r="AJ487" s="302"/>
    </row>
    <row r="488" spans="2:36" ht="3" customHeight="1" x14ac:dyDescent="0.15">
      <c r="B488" s="5"/>
      <c r="C488" s="5"/>
      <c r="D488" s="63"/>
      <c r="E488" s="63"/>
      <c r="F488" s="63"/>
      <c r="G488" s="63"/>
      <c r="H488" s="63"/>
      <c r="I488" s="63"/>
      <c r="J488" s="63"/>
      <c r="K488" s="63"/>
      <c r="L488" s="63"/>
      <c r="M488" s="63"/>
      <c r="N488" s="63"/>
      <c r="O488" s="63"/>
      <c r="P488" s="63"/>
      <c r="Q488" s="63"/>
      <c r="R488" s="63"/>
      <c r="S488" s="63"/>
      <c r="T488" s="63"/>
      <c r="U488" s="63"/>
      <c r="V488" s="63"/>
      <c r="W488" s="63"/>
      <c r="X488" s="63"/>
      <c r="Y488" s="63"/>
      <c r="Z488" s="63"/>
      <c r="AA488" s="63"/>
      <c r="AB488" s="63"/>
      <c r="AC488" s="63"/>
      <c r="AD488" s="63"/>
      <c r="AE488" s="63"/>
      <c r="AF488" s="63"/>
      <c r="AG488" s="63"/>
      <c r="AH488" s="63"/>
      <c r="AI488" s="63"/>
      <c r="AJ488" s="63"/>
    </row>
    <row r="489" spans="2:36" ht="15.75" customHeight="1" x14ac:dyDescent="0.15">
      <c r="B489" s="391">
        <v>8</v>
      </c>
      <c r="C489" s="391"/>
      <c r="D489" s="302" t="s">
        <v>514</v>
      </c>
      <c r="E489" s="302"/>
      <c r="F489" s="302"/>
      <c r="G489" s="302"/>
      <c r="H489" s="302"/>
      <c r="I489" s="302"/>
      <c r="J489" s="302"/>
      <c r="K489" s="302"/>
      <c r="L489" s="302"/>
      <c r="M489" s="302"/>
      <c r="N489" s="302"/>
      <c r="O489" s="302"/>
      <c r="P489" s="302"/>
      <c r="Q489" s="302"/>
      <c r="R489" s="302"/>
      <c r="S489" s="302"/>
      <c r="T489" s="302"/>
      <c r="U489" s="302"/>
      <c r="V489" s="302"/>
      <c r="W489" s="302"/>
      <c r="X489" s="302"/>
      <c r="Y489" s="302"/>
      <c r="Z489" s="302"/>
      <c r="AA489" s="302"/>
      <c r="AB489" s="302"/>
      <c r="AC489" s="302"/>
      <c r="AD489" s="302"/>
      <c r="AE489" s="302"/>
      <c r="AF489" s="302"/>
      <c r="AG489" s="302"/>
      <c r="AH489" s="302"/>
      <c r="AI489" s="302"/>
      <c r="AJ489" s="302"/>
    </row>
    <row r="490" spans="2:36" ht="3" customHeight="1" x14ac:dyDescent="0.15">
      <c r="B490" s="5"/>
      <c r="C490" s="5"/>
      <c r="D490" s="63"/>
      <c r="E490" s="63"/>
      <c r="F490" s="63"/>
      <c r="G490" s="63"/>
      <c r="H490" s="63"/>
      <c r="I490" s="63"/>
      <c r="J490" s="63"/>
      <c r="K490" s="63"/>
      <c r="L490" s="63"/>
      <c r="M490" s="63"/>
      <c r="N490" s="63"/>
      <c r="O490" s="63"/>
      <c r="P490" s="63"/>
      <c r="Q490" s="63"/>
      <c r="R490" s="63"/>
      <c r="S490" s="63"/>
      <c r="T490" s="63"/>
      <c r="U490" s="63"/>
      <c r="V490" s="63"/>
      <c r="W490" s="63"/>
      <c r="X490" s="63"/>
      <c r="Y490" s="63"/>
      <c r="Z490" s="63"/>
      <c r="AA490" s="63"/>
      <c r="AB490" s="63"/>
      <c r="AC490" s="63"/>
      <c r="AD490" s="63"/>
      <c r="AE490" s="63"/>
      <c r="AF490" s="63"/>
      <c r="AG490" s="63"/>
      <c r="AH490" s="63"/>
      <c r="AI490" s="63"/>
      <c r="AJ490" s="63"/>
    </row>
    <row r="491" spans="2:36" ht="15.75" customHeight="1" x14ac:dyDescent="0.15">
      <c r="B491" s="391">
        <v>9</v>
      </c>
      <c r="C491" s="391"/>
      <c r="D491" s="302" t="s">
        <v>515</v>
      </c>
      <c r="E491" s="302"/>
      <c r="F491" s="302"/>
      <c r="G491" s="302"/>
      <c r="H491" s="302"/>
      <c r="I491" s="302"/>
      <c r="J491" s="302"/>
      <c r="K491" s="302"/>
      <c r="L491" s="302"/>
      <c r="M491" s="302"/>
      <c r="N491" s="302"/>
      <c r="O491" s="302"/>
      <c r="P491" s="302"/>
      <c r="Q491" s="302"/>
      <c r="R491" s="302"/>
      <c r="S491" s="302"/>
      <c r="T491" s="302"/>
      <c r="U491" s="302"/>
      <c r="V491" s="302"/>
      <c r="W491" s="302"/>
      <c r="X491" s="302"/>
      <c r="Y491" s="302"/>
      <c r="Z491" s="302"/>
      <c r="AA491" s="302"/>
      <c r="AB491" s="302"/>
      <c r="AC491" s="302"/>
      <c r="AD491" s="302"/>
      <c r="AE491" s="302"/>
      <c r="AF491" s="302"/>
      <c r="AG491" s="302"/>
      <c r="AH491" s="302"/>
      <c r="AI491" s="302"/>
      <c r="AJ491" s="302"/>
    </row>
    <row r="492" spans="2:36" ht="3" customHeight="1" x14ac:dyDescent="0.15">
      <c r="B492" s="5"/>
      <c r="C492" s="5"/>
      <c r="D492" s="63"/>
      <c r="E492" s="63"/>
      <c r="F492" s="63"/>
      <c r="G492" s="63"/>
      <c r="H492" s="63"/>
      <c r="I492" s="63"/>
      <c r="J492" s="63"/>
      <c r="K492" s="63"/>
      <c r="L492" s="63"/>
      <c r="M492" s="63"/>
      <c r="N492" s="63"/>
      <c r="O492" s="63"/>
      <c r="P492" s="63"/>
      <c r="Q492" s="63"/>
      <c r="R492" s="63"/>
      <c r="S492" s="63"/>
      <c r="T492" s="63"/>
      <c r="U492" s="63"/>
      <c r="V492" s="63"/>
      <c r="W492" s="63"/>
      <c r="X492" s="63"/>
      <c r="Y492" s="63"/>
      <c r="Z492" s="63"/>
      <c r="AA492" s="63"/>
      <c r="AB492" s="63"/>
      <c r="AC492" s="63"/>
      <c r="AD492" s="63"/>
      <c r="AE492" s="63"/>
      <c r="AF492" s="63"/>
      <c r="AG492" s="63"/>
      <c r="AH492" s="63"/>
      <c r="AI492" s="63"/>
      <c r="AJ492" s="63"/>
    </row>
    <row r="493" spans="2:36" ht="15.75" customHeight="1" x14ac:dyDescent="0.15">
      <c r="B493" s="391">
        <v>10</v>
      </c>
      <c r="C493" s="391"/>
      <c r="D493" s="302" t="s">
        <v>516</v>
      </c>
      <c r="E493" s="302"/>
      <c r="F493" s="302"/>
      <c r="G493" s="302"/>
      <c r="H493" s="302"/>
      <c r="I493" s="302"/>
      <c r="J493" s="302"/>
      <c r="K493" s="302"/>
      <c r="L493" s="302"/>
      <c r="M493" s="302"/>
      <c r="N493" s="302"/>
      <c r="O493" s="302"/>
      <c r="P493" s="302"/>
      <c r="Q493" s="302"/>
      <c r="R493" s="302"/>
      <c r="S493" s="302"/>
      <c r="T493" s="302"/>
      <c r="U493" s="302"/>
      <c r="V493" s="302"/>
      <c r="W493" s="302"/>
      <c r="X493" s="302"/>
      <c r="Y493" s="302"/>
      <c r="Z493" s="302"/>
      <c r="AA493" s="302"/>
      <c r="AB493" s="302"/>
      <c r="AC493" s="302"/>
      <c r="AD493" s="302"/>
      <c r="AE493" s="302"/>
      <c r="AF493" s="302"/>
      <c r="AG493" s="302"/>
      <c r="AH493" s="302"/>
      <c r="AI493" s="302"/>
      <c r="AJ493" s="302"/>
    </row>
    <row r="494" spans="2:36" ht="3" customHeight="1" x14ac:dyDescent="0.15">
      <c r="B494" s="5"/>
      <c r="C494" s="5"/>
      <c r="D494" s="63"/>
      <c r="E494" s="63"/>
      <c r="F494" s="63"/>
      <c r="G494" s="63"/>
      <c r="H494" s="63"/>
      <c r="I494" s="63"/>
      <c r="J494" s="63"/>
      <c r="K494" s="63"/>
      <c r="L494" s="63"/>
      <c r="M494" s="63"/>
      <c r="N494" s="63"/>
      <c r="O494" s="63"/>
      <c r="P494" s="63"/>
      <c r="Q494" s="63"/>
      <c r="R494" s="63"/>
      <c r="S494" s="63"/>
      <c r="T494" s="63"/>
      <c r="U494" s="63"/>
      <c r="V494" s="63"/>
      <c r="W494" s="63"/>
      <c r="X494" s="63"/>
      <c r="Y494" s="63"/>
      <c r="Z494" s="63"/>
      <c r="AA494" s="63"/>
      <c r="AB494" s="63"/>
      <c r="AC494" s="63"/>
      <c r="AD494" s="63"/>
      <c r="AE494" s="63"/>
      <c r="AF494" s="63"/>
      <c r="AG494" s="63"/>
      <c r="AH494" s="63"/>
      <c r="AI494" s="63"/>
      <c r="AJ494" s="63"/>
    </row>
    <row r="495" spans="2:36" ht="15.75" customHeight="1" x14ac:dyDescent="0.15">
      <c r="B495" s="391">
        <v>11</v>
      </c>
      <c r="C495" s="391"/>
      <c r="D495" s="302" t="s">
        <v>517</v>
      </c>
      <c r="E495" s="302"/>
      <c r="F495" s="302"/>
      <c r="G495" s="302"/>
      <c r="H495" s="302"/>
      <c r="I495" s="302"/>
      <c r="J495" s="302"/>
      <c r="K495" s="302"/>
      <c r="L495" s="302"/>
      <c r="M495" s="302"/>
      <c r="N495" s="302"/>
      <c r="O495" s="302"/>
      <c r="P495" s="302"/>
      <c r="Q495" s="302"/>
      <c r="R495" s="302"/>
      <c r="S495" s="302"/>
      <c r="T495" s="302"/>
      <c r="U495" s="302"/>
      <c r="V495" s="302"/>
      <c r="W495" s="302"/>
      <c r="X495" s="302"/>
      <c r="Y495" s="302"/>
      <c r="Z495" s="302"/>
      <c r="AA495" s="302"/>
      <c r="AB495" s="302"/>
      <c r="AC495" s="302"/>
      <c r="AD495" s="302"/>
      <c r="AE495" s="302"/>
      <c r="AF495" s="302"/>
      <c r="AG495" s="302"/>
      <c r="AH495" s="302"/>
      <c r="AI495" s="302"/>
      <c r="AJ495" s="302"/>
    </row>
    <row r="496" spans="2:36" ht="3" customHeight="1" x14ac:dyDescent="0.15"/>
  </sheetData>
  <sheetProtection sheet="1" selectLockedCells="1"/>
  <mergeCells count="828">
    <mergeCell ref="B491:C491"/>
    <mergeCell ref="B493:C493"/>
    <mergeCell ref="B495:C495"/>
    <mergeCell ref="D475:AJ475"/>
    <mergeCell ref="D477:AJ477"/>
    <mergeCell ref="D479:AJ479"/>
    <mergeCell ref="D481:AJ481"/>
    <mergeCell ref="D483:AJ483"/>
    <mergeCell ref="D485:AJ485"/>
    <mergeCell ref="D487:AJ487"/>
    <mergeCell ref="D489:AJ489"/>
    <mergeCell ref="D491:AJ491"/>
    <mergeCell ref="D493:AJ493"/>
    <mergeCell ref="D495:AJ495"/>
    <mergeCell ref="B467:X467"/>
    <mergeCell ref="B475:C475"/>
    <mergeCell ref="B477:C477"/>
    <mergeCell ref="B479:C479"/>
    <mergeCell ref="B481:C481"/>
    <mergeCell ref="B483:C483"/>
    <mergeCell ref="B485:C485"/>
    <mergeCell ref="B487:C487"/>
    <mergeCell ref="B489:C489"/>
    <mergeCell ref="B469:AJ471"/>
    <mergeCell ref="AG333:AJ333"/>
    <mergeCell ref="C335:AF335"/>
    <mergeCell ref="AG335:AJ335"/>
    <mergeCell ref="AG337:AJ337"/>
    <mergeCell ref="AG339:AJ339"/>
    <mergeCell ref="AG341:AJ341"/>
    <mergeCell ref="C337:V337"/>
    <mergeCell ref="W337:AF337"/>
    <mergeCell ref="C339:V339"/>
    <mergeCell ref="W339:AF339"/>
    <mergeCell ref="C341:V341"/>
    <mergeCell ref="W341:AF341"/>
    <mergeCell ref="W333:AF333"/>
    <mergeCell ref="C333:V333"/>
    <mergeCell ref="Z2:AE2"/>
    <mergeCell ref="AF2:AJ2"/>
    <mergeCell ref="C325:AF325"/>
    <mergeCell ref="AG325:AJ325"/>
    <mergeCell ref="C329:AF329"/>
    <mergeCell ref="AG329:AJ329"/>
    <mergeCell ref="AH418:AJ418"/>
    <mergeCell ref="Q402:Y402"/>
    <mergeCell ref="Z402:AJ402"/>
    <mergeCell ref="N404:Y404"/>
    <mergeCell ref="Z404:AD404"/>
    <mergeCell ref="AE404:AJ404"/>
    <mergeCell ref="N406:AC406"/>
    <mergeCell ref="AD406:AJ406"/>
    <mergeCell ref="N408:Y408"/>
    <mergeCell ref="Z408:AC408"/>
    <mergeCell ref="AD408:AJ408"/>
    <mergeCell ref="N410:P410"/>
    <mergeCell ref="Q410:Y410"/>
    <mergeCell ref="Z410:AJ410"/>
    <mergeCell ref="N412:Y412"/>
    <mergeCell ref="B389:L391"/>
    <mergeCell ref="AF151:AJ151"/>
    <mergeCell ref="B138:G138"/>
    <mergeCell ref="B148:G148"/>
    <mergeCell ref="AF313:AJ313"/>
    <mergeCell ref="AF232:AJ232"/>
    <mergeCell ref="B416:X416"/>
    <mergeCell ref="AA424:AC424"/>
    <mergeCell ref="AH424:AJ424"/>
    <mergeCell ref="AH416:AJ416"/>
    <mergeCell ref="B418:C418"/>
    <mergeCell ref="D418:Z418"/>
    <mergeCell ref="AA418:AC418"/>
    <mergeCell ref="AD418:AG418"/>
    <mergeCell ref="B420:C420"/>
    <mergeCell ref="D420:Z420"/>
    <mergeCell ref="AA420:AC420"/>
    <mergeCell ref="C327:AF327"/>
    <mergeCell ref="AG327:AJ327"/>
    <mergeCell ref="X315:AF315"/>
    <mergeCell ref="B331:W331"/>
    <mergeCell ref="X331:AF331"/>
    <mergeCell ref="AG331:AJ331"/>
    <mergeCell ref="AA422:AC422"/>
    <mergeCell ref="AD422:AG422"/>
    <mergeCell ref="AH422:AJ422"/>
    <mergeCell ref="AD424:AG424"/>
    <mergeCell ref="N442:AC442"/>
    <mergeCell ref="B458:L460"/>
    <mergeCell ref="Z458:AC458"/>
    <mergeCell ref="AD458:AJ458"/>
    <mergeCell ref="B450:L450"/>
    <mergeCell ref="N450:P450"/>
    <mergeCell ref="Q450:Y450"/>
    <mergeCell ref="Z450:AJ450"/>
    <mergeCell ref="B452:L454"/>
    <mergeCell ref="N452:Y452"/>
    <mergeCell ref="Z452:AC452"/>
    <mergeCell ref="N454:AC454"/>
    <mergeCell ref="N460:AC460"/>
    <mergeCell ref="AD460:AJ460"/>
    <mergeCell ref="AD452:AJ452"/>
    <mergeCell ref="AD454:AJ454"/>
    <mergeCell ref="N456:P456"/>
    <mergeCell ref="Z456:AJ456"/>
    <mergeCell ref="N458:Y458"/>
    <mergeCell ref="Q456:Y456"/>
    <mergeCell ref="B456:L456"/>
    <mergeCell ref="B446:L448"/>
    <mergeCell ref="N446:Y446"/>
    <mergeCell ref="Z446:AC446"/>
    <mergeCell ref="AD446:AJ446"/>
    <mergeCell ref="N448:AC448"/>
    <mergeCell ref="AD448:AJ448"/>
    <mergeCell ref="B444:L444"/>
    <mergeCell ref="N444:P444"/>
    <mergeCell ref="Q444:Y444"/>
    <mergeCell ref="Z444:AJ444"/>
    <mergeCell ref="B396:AJ396"/>
    <mergeCell ref="AD442:AJ442"/>
    <mergeCell ref="B434:L436"/>
    <mergeCell ref="N434:Y434"/>
    <mergeCell ref="Z434:AC434"/>
    <mergeCell ref="AD434:AJ434"/>
    <mergeCell ref="N436:AC436"/>
    <mergeCell ref="AD436:AJ436"/>
    <mergeCell ref="B438:L438"/>
    <mergeCell ref="N438:P438"/>
    <mergeCell ref="Q438:Y438"/>
    <mergeCell ref="Z438:AJ438"/>
    <mergeCell ref="AD420:AG420"/>
    <mergeCell ref="AH420:AJ420"/>
    <mergeCell ref="B422:C422"/>
    <mergeCell ref="D422:Z422"/>
    <mergeCell ref="B440:L442"/>
    <mergeCell ref="N440:Y440"/>
    <mergeCell ref="Z440:AC440"/>
    <mergeCell ref="B394:X394"/>
    <mergeCell ref="AB394:AF394"/>
    <mergeCell ref="AG394:AJ394"/>
    <mergeCell ref="B432:L432"/>
    <mergeCell ref="N432:P432"/>
    <mergeCell ref="Q432:Y432"/>
    <mergeCell ref="Z432:AJ432"/>
    <mergeCell ref="Z412:AD412"/>
    <mergeCell ref="AE412:AJ412"/>
    <mergeCell ref="N398:AC398"/>
    <mergeCell ref="AD398:AJ398"/>
    <mergeCell ref="N400:Y400"/>
    <mergeCell ref="Z400:AC400"/>
    <mergeCell ref="AD400:AJ400"/>
    <mergeCell ref="N402:P402"/>
    <mergeCell ref="Y416:AG416"/>
    <mergeCell ref="D426:Z426"/>
    <mergeCell ref="AA426:AC426"/>
    <mergeCell ref="AD426:AG426"/>
    <mergeCell ref="AH426:AJ426"/>
    <mergeCell ref="AD440:AJ440"/>
    <mergeCell ref="B430:AJ430"/>
    <mergeCell ref="B424:C424"/>
    <mergeCell ref="D424:Z424"/>
    <mergeCell ref="B398:L412"/>
    <mergeCell ref="N389:Y389"/>
    <mergeCell ref="Z389:AC389"/>
    <mergeCell ref="AD389:AJ389"/>
    <mergeCell ref="N391:AC391"/>
    <mergeCell ref="AD391:AJ391"/>
    <mergeCell ref="B426:C426"/>
    <mergeCell ref="B383:L385"/>
    <mergeCell ref="N383:Y383"/>
    <mergeCell ref="Z383:AC383"/>
    <mergeCell ref="AD383:AJ383"/>
    <mergeCell ref="N385:AC385"/>
    <mergeCell ref="AD385:AJ385"/>
    <mergeCell ref="B387:L387"/>
    <mergeCell ref="N387:P387"/>
    <mergeCell ref="Q387:Y387"/>
    <mergeCell ref="Z387:AJ387"/>
    <mergeCell ref="B377:L379"/>
    <mergeCell ref="N377:Y377"/>
    <mergeCell ref="Z377:AC377"/>
    <mergeCell ref="AD377:AJ377"/>
    <mergeCell ref="N379:AC379"/>
    <mergeCell ref="AD379:AJ379"/>
    <mergeCell ref="B381:L381"/>
    <mergeCell ref="N381:P381"/>
    <mergeCell ref="Q381:Y381"/>
    <mergeCell ref="Z381:AJ381"/>
    <mergeCell ref="B369:L369"/>
    <mergeCell ref="N369:P369"/>
    <mergeCell ref="Q369:Y369"/>
    <mergeCell ref="Z369:AJ369"/>
    <mergeCell ref="B371:L373"/>
    <mergeCell ref="Z371:AC371"/>
    <mergeCell ref="AD371:AJ371"/>
    <mergeCell ref="B375:L375"/>
    <mergeCell ref="N375:P375"/>
    <mergeCell ref="Q375:Y375"/>
    <mergeCell ref="Z375:AJ375"/>
    <mergeCell ref="N371:Y371"/>
    <mergeCell ref="N373:AC373"/>
    <mergeCell ref="AD373:AJ373"/>
    <mergeCell ref="B363:L363"/>
    <mergeCell ref="N363:P363"/>
    <mergeCell ref="Q363:Y363"/>
    <mergeCell ref="Z363:AJ363"/>
    <mergeCell ref="B365:L367"/>
    <mergeCell ref="N365:Y365"/>
    <mergeCell ref="Z365:AC365"/>
    <mergeCell ref="AD365:AJ365"/>
    <mergeCell ref="N367:AC367"/>
    <mergeCell ref="AD367:AJ367"/>
    <mergeCell ref="B351:L351"/>
    <mergeCell ref="N351:P351"/>
    <mergeCell ref="Q351:Y351"/>
    <mergeCell ref="Z351:AJ351"/>
    <mergeCell ref="N353:Y353"/>
    <mergeCell ref="Z353:AC353"/>
    <mergeCell ref="AD353:AJ353"/>
    <mergeCell ref="N355:AC355"/>
    <mergeCell ref="AD355:AJ355"/>
    <mergeCell ref="B353:L355"/>
    <mergeCell ref="B357:L357"/>
    <mergeCell ref="N357:P357"/>
    <mergeCell ref="Q357:Y357"/>
    <mergeCell ref="Z357:AJ357"/>
    <mergeCell ref="B359:L361"/>
    <mergeCell ref="N359:Y359"/>
    <mergeCell ref="Z359:AC359"/>
    <mergeCell ref="AD359:AJ359"/>
    <mergeCell ref="N361:AC361"/>
    <mergeCell ref="AD361:AJ361"/>
    <mergeCell ref="AB284:AE284"/>
    <mergeCell ref="L290:M290"/>
    <mergeCell ref="L298:M298"/>
    <mergeCell ref="B313:X313"/>
    <mergeCell ref="AA313:AE313"/>
    <mergeCell ref="B343:AJ343"/>
    <mergeCell ref="N349:AC349"/>
    <mergeCell ref="AD349:AJ349"/>
    <mergeCell ref="N347:Y347"/>
    <mergeCell ref="Z347:AC347"/>
    <mergeCell ref="AD347:AJ347"/>
    <mergeCell ref="N345:P345"/>
    <mergeCell ref="Q345:Y345"/>
    <mergeCell ref="Z345:AJ345"/>
    <mergeCell ref="B345:L345"/>
    <mergeCell ref="B347:L349"/>
    <mergeCell ref="C292:H292"/>
    <mergeCell ref="C290:H290"/>
    <mergeCell ref="L300:M300"/>
    <mergeCell ref="L302:M302"/>
    <mergeCell ref="L304:M304"/>
    <mergeCell ref="L306:M306"/>
    <mergeCell ref="L308:M308"/>
    <mergeCell ref="L310:M310"/>
    <mergeCell ref="L292:M292"/>
    <mergeCell ref="L294:M294"/>
    <mergeCell ref="L296:M296"/>
    <mergeCell ref="C310:H310"/>
    <mergeCell ref="C308:H308"/>
    <mergeCell ref="C306:H306"/>
    <mergeCell ref="C304:H304"/>
    <mergeCell ref="C302:H302"/>
    <mergeCell ref="C300:H300"/>
    <mergeCell ref="C298:H298"/>
    <mergeCell ref="C296:H296"/>
    <mergeCell ref="C294:H294"/>
    <mergeCell ref="Z280:AA280"/>
    <mergeCell ref="AB280:AC280"/>
    <mergeCell ref="AD280:AE280"/>
    <mergeCell ref="AF280:AG280"/>
    <mergeCell ref="C286:H286"/>
    <mergeCell ref="C288:H288"/>
    <mergeCell ref="I284:J284"/>
    <mergeCell ref="B284:H284"/>
    <mergeCell ref="D280:H280"/>
    <mergeCell ref="I280:J280"/>
    <mergeCell ref="K280:M280"/>
    <mergeCell ref="N280:O280"/>
    <mergeCell ref="P280:Q280"/>
    <mergeCell ref="R280:S280"/>
    <mergeCell ref="T280:U280"/>
    <mergeCell ref="V280:W280"/>
    <mergeCell ref="X280:Y280"/>
    <mergeCell ref="AF284:AI284"/>
    <mergeCell ref="L288:M288"/>
    <mergeCell ref="L286:M286"/>
    <mergeCell ref="K284:O284"/>
    <mergeCell ref="P284:S284"/>
    <mergeCell ref="T284:W284"/>
    <mergeCell ref="X284:AA284"/>
    <mergeCell ref="Z278:AA278"/>
    <mergeCell ref="AB278:AC278"/>
    <mergeCell ref="AD278:AE278"/>
    <mergeCell ref="AF278:AG278"/>
    <mergeCell ref="B240:H250"/>
    <mergeCell ref="I240:J250"/>
    <mergeCell ref="K240:M250"/>
    <mergeCell ref="N240:O250"/>
    <mergeCell ref="P240:Q250"/>
    <mergeCell ref="R240:S250"/>
    <mergeCell ref="V240:W250"/>
    <mergeCell ref="T240:U250"/>
    <mergeCell ref="X240:Y250"/>
    <mergeCell ref="Z240:AA250"/>
    <mergeCell ref="D278:H278"/>
    <mergeCell ref="I278:J278"/>
    <mergeCell ref="K278:M278"/>
    <mergeCell ref="N278:O278"/>
    <mergeCell ref="P278:Q278"/>
    <mergeCell ref="R278:S278"/>
    <mergeCell ref="T278:U278"/>
    <mergeCell ref="V278:W278"/>
    <mergeCell ref="X278:Y278"/>
    <mergeCell ref="I270:J270"/>
    <mergeCell ref="AH274:AJ274"/>
    <mergeCell ref="AH276:AJ276"/>
    <mergeCell ref="AH250:AJ250"/>
    <mergeCell ref="I272:J272"/>
    <mergeCell ref="I252:AG252"/>
    <mergeCell ref="AH254:AJ254"/>
    <mergeCell ref="AH252:AJ252"/>
    <mergeCell ref="AH256:AJ256"/>
    <mergeCell ref="AH258:AJ258"/>
    <mergeCell ref="AH260:AJ260"/>
    <mergeCell ref="AH262:AJ262"/>
    <mergeCell ref="AH264:AJ264"/>
    <mergeCell ref="AH266:AJ266"/>
    <mergeCell ref="AH268:AJ268"/>
    <mergeCell ref="AH270:AJ270"/>
    <mergeCell ref="AH272:AJ272"/>
    <mergeCell ref="I254:J254"/>
    <mergeCell ref="I256:J256"/>
    <mergeCell ref="I258:J258"/>
    <mergeCell ref="I260:J260"/>
    <mergeCell ref="I262:J262"/>
    <mergeCell ref="I264:J264"/>
    <mergeCell ref="I266:J266"/>
    <mergeCell ref="I268:J268"/>
    <mergeCell ref="AD272:AE272"/>
    <mergeCell ref="AD274:AE274"/>
    <mergeCell ref="AD276:AE276"/>
    <mergeCell ref="AF254:AG254"/>
    <mergeCell ref="AF256:AG256"/>
    <mergeCell ref="AF258:AG258"/>
    <mergeCell ref="AF260:AG260"/>
    <mergeCell ref="AF262:AG262"/>
    <mergeCell ref="AF264:AG264"/>
    <mergeCell ref="AF266:AG266"/>
    <mergeCell ref="AF268:AG268"/>
    <mergeCell ref="AF270:AG270"/>
    <mergeCell ref="AF272:AG272"/>
    <mergeCell ref="AF274:AG274"/>
    <mergeCell ref="AF276:AG276"/>
    <mergeCell ref="AD254:AE254"/>
    <mergeCell ref="AD256:AE256"/>
    <mergeCell ref="AD258:AE258"/>
    <mergeCell ref="AD260:AE260"/>
    <mergeCell ref="AD262:AE262"/>
    <mergeCell ref="AD264:AE264"/>
    <mergeCell ref="AD266:AE266"/>
    <mergeCell ref="AD268:AE268"/>
    <mergeCell ref="AD270:AE270"/>
    <mergeCell ref="Z272:AA272"/>
    <mergeCell ref="Z274:AA274"/>
    <mergeCell ref="Z276:AA276"/>
    <mergeCell ref="AB254:AC254"/>
    <mergeCell ref="AB256:AC256"/>
    <mergeCell ref="AB258:AC258"/>
    <mergeCell ref="AB260:AC260"/>
    <mergeCell ref="AB262:AC262"/>
    <mergeCell ref="AB264:AC264"/>
    <mergeCell ref="AB266:AC266"/>
    <mergeCell ref="AB268:AC268"/>
    <mergeCell ref="AB270:AC270"/>
    <mergeCell ref="AB272:AC272"/>
    <mergeCell ref="AB274:AC274"/>
    <mergeCell ref="AB276:AC276"/>
    <mergeCell ref="Z254:AA254"/>
    <mergeCell ref="Z256:AA256"/>
    <mergeCell ref="Z258:AA258"/>
    <mergeCell ref="Z260:AA260"/>
    <mergeCell ref="Z262:AA262"/>
    <mergeCell ref="Z264:AA264"/>
    <mergeCell ref="Z266:AA266"/>
    <mergeCell ref="Z268:AA268"/>
    <mergeCell ref="Z270:AA270"/>
    <mergeCell ref="V274:W274"/>
    <mergeCell ref="V276:W276"/>
    <mergeCell ref="X254:Y254"/>
    <mergeCell ref="X256:Y256"/>
    <mergeCell ref="X258:Y258"/>
    <mergeCell ref="X260:Y260"/>
    <mergeCell ref="X262:Y262"/>
    <mergeCell ref="X264:Y264"/>
    <mergeCell ref="X266:Y266"/>
    <mergeCell ref="X268:Y268"/>
    <mergeCell ref="X270:Y270"/>
    <mergeCell ref="X272:Y272"/>
    <mergeCell ref="X274:Y274"/>
    <mergeCell ref="X276:Y276"/>
    <mergeCell ref="V256:W256"/>
    <mergeCell ref="V258:W258"/>
    <mergeCell ref="V260:W260"/>
    <mergeCell ref="V262:W262"/>
    <mergeCell ref="V264:W264"/>
    <mergeCell ref="V266:W266"/>
    <mergeCell ref="V268:W268"/>
    <mergeCell ref="V270:W270"/>
    <mergeCell ref="V272:W272"/>
    <mergeCell ref="T260:U260"/>
    <mergeCell ref="T262:U262"/>
    <mergeCell ref="T264:U264"/>
    <mergeCell ref="T266:U266"/>
    <mergeCell ref="T268:U268"/>
    <mergeCell ref="T270:U270"/>
    <mergeCell ref="T272:U272"/>
    <mergeCell ref="T274:U274"/>
    <mergeCell ref="T276:U276"/>
    <mergeCell ref="R260:S260"/>
    <mergeCell ref="R262:S262"/>
    <mergeCell ref="R264:S264"/>
    <mergeCell ref="R266:S266"/>
    <mergeCell ref="R268:S268"/>
    <mergeCell ref="R270:S270"/>
    <mergeCell ref="R272:S272"/>
    <mergeCell ref="R274:S274"/>
    <mergeCell ref="R276:S276"/>
    <mergeCell ref="N272:O272"/>
    <mergeCell ref="N274:O274"/>
    <mergeCell ref="N276:O276"/>
    <mergeCell ref="P260:Q260"/>
    <mergeCell ref="P262:Q262"/>
    <mergeCell ref="P264:Q264"/>
    <mergeCell ref="P266:Q266"/>
    <mergeCell ref="P268:Q268"/>
    <mergeCell ref="P270:Q270"/>
    <mergeCell ref="P272:Q272"/>
    <mergeCell ref="P274:Q274"/>
    <mergeCell ref="P276:Q276"/>
    <mergeCell ref="K260:M260"/>
    <mergeCell ref="K262:M262"/>
    <mergeCell ref="K264:M264"/>
    <mergeCell ref="K266:M266"/>
    <mergeCell ref="K268:M268"/>
    <mergeCell ref="K270:M270"/>
    <mergeCell ref="N260:O260"/>
    <mergeCell ref="N262:O262"/>
    <mergeCell ref="N264:O264"/>
    <mergeCell ref="N266:O266"/>
    <mergeCell ref="N268:O268"/>
    <mergeCell ref="N270:O270"/>
    <mergeCell ref="B229:C229"/>
    <mergeCell ref="D229:Z229"/>
    <mergeCell ref="AA229:AC229"/>
    <mergeCell ref="D203:L203"/>
    <mergeCell ref="B193:C193"/>
    <mergeCell ref="B195:C195"/>
    <mergeCell ref="B197:C197"/>
    <mergeCell ref="AB193:AD193"/>
    <mergeCell ref="B205:C205"/>
    <mergeCell ref="B207:C207"/>
    <mergeCell ref="B209:C209"/>
    <mergeCell ref="D205:L205"/>
    <mergeCell ref="D207:L207"/>
    <mergeCell ref="B199:C199"/>
    <mergeCell ref="M213:O213"/>
    <mergeCell ref="P213:T213"/>
    <mergeCell ref="U213:AA213"/>
    <mergeCell ref="U205:AA205"/>
    <mergeCell ref="M207:O207"/>
    <mergeCell ref="P207:T207"/>
    <mergeCell ref="U207:AA207"/>
    <mergeCell ref="M209:O209"/>
    <mergeCell ref="P209:T209"/>
    <mergeCell ref="U209:AA209"/>
    <mergeCell ref="C274:H274"/>
    <mergeCell ref="C276:H276"/>
    <mergeCell ref="I274:J274"/>
    <mergeCell ref="I276:J276"/>
    <mergeCell ref="C252:H252"/>
    <mergeCell ref="N254:O254"/>
    <mergeCell ref="N256:O256"/>
    <mergeCell ref="N258:O258"/>
    <mergeCell ref="P254:Q254"/>
    <mergeCell ref="P256:Q256"/>
    <mergeCell ref="P258:Q258"/>
    <mergeCell ref="C256:H256"/>
    <mergeCell ref="C258:H258"/>
    <mergeCell ref="C260:H260"/>
    <mergeCell ref="C262:H262"/>
    <mergeCell ref="C264:H264"/>
    <mergeCell ref="C266:H266"/>
    <mergeCell ref="C268:H268"/>
    <mergeCell ref="C270:H270"/>
    <mergeCell ref="C272:H272"/>
    <mergeCell ref="C254:H254"/>
    <mergeCell ref="K272:M272"/>
    <mergeCell ref="K274:M274"/>
    <mergeCell ref="K276:M276"/>
    <mergeCell ref="R256:S256"/>
    <mergeCell ref="R258:S258"/>
    <mergeCell ref="T254:U254"/>
    <mergeCell ref="T256:U256"/>
    <mergeCell ref="T258:U258"/>
    <mergeCell ref="V254:W254"/>
    <mergeCell ref="B232:X232"/>
    <mergeCell ref="AA232:AE232"/>
    <mergeCell ref="B234:AJ234"/>
    <mergeCell ref="B236:P236"/>
    <mergeCell ref="R236:S236"/>
    <mergeCell ref="B238:P238"/>
    <mergeCell ref="R238:S238"/>
    <mergeCell ref="R254:S254"/>
    <mergeCell ref="K254:M254"/>
    <mergeCell ref="K256:M256"/>
    <mergeCell ref="K258:M258"/>
    <mergeCell ref="AB240:AC250"/>
    <mergeCell ref="AD240:AE250"/>
    <mergeCell ref="AF240:AG250"/>
    <mergeCell ref="AH246:AJ249"/>
    <mergeCell ref="AD229:AG229"/>
    <mergeCell ref="AH229:AJ229"/>
    <mergeCell ref="AE205:AG205"/>
    <mergeCell ref="AE207:AG207"/>
    <mergeCell ref="AE209:AG209"/>
    <mergeCell ref="AE211:AG211"/>
    <mergeCell ref="AE213:AG213"/>
    <mergeCell ref="U197:AA197"/>
    <mergeCell ref="M199:O199"/>
    <mergeCell ref="P199:T199"/>
    <mergeCell ref="U199:AA199"/>
    <mergeCell ref="M201:O201"/>
    <mergeCell ref="P201:T201"/>
    <mergeCell ref="AH201:AJ201"/>
    <mergeCell ref="AB203:AD203"/>
    <mergeCell ref="AH203:AJ203"/>
    <mergeCell ref="AB205:AD205"/>
    <mergeCell ref="AH205:AJ205"/>
    <mergeCell ref="AB207:AD207"/>
    <mergeCell ref="AH207:AJ207"/>
    <mergeCell ref="AH225:AJ225"/>
    <mergeCell ref="AH221:AJ221"/>
    <mergeCell ref="M197:O197"/>
    <mergeCell ref="P197:T197"/>
    <mergeCell ref="B163:C163"/>
    <mergeCell ref="B165:C165"/>
    <mergeCell ref="B167:C167"/>
    <mergeCell ref="AE163:AF163"/>
    <mergeCell ref="AG163:AH163"/>
    <mergeCell ref="AH187:AJ187"/>
    <mergeCell ref="V187:AD187"/>
    <mergeCell ref="B181:C181"/>
    <mergeCell ref="B183:C183"/>
    <mergeCell ref="B185:C185"/>
    <mergeCell ref="AE183:AF183"/>
    <mergeCell ref="AI163:AJ163"/>
    <mergeCell ref="AE165:AF165"/>
    <mergeCell ref="AG165:AH165"/>
    <mergeCell ref="AI165:AJ165"/>
    <mergeCell ref="AE167:AF167"/>
    <mergeCell ref="AG167:AH167"/>
    <mergeCell ref="AI167:AJ167"/>
    <mergeCell ref="D165:AD165"/>
    <mergeCell ref="D167:AD167"/>
    <mergeCell ref="AG179:AH179"/>
    <mergeCell ref="AI179:AJ179"/>
    <mergeCell ref="B169:C169"/>
    <mergeCell ref="AG185:AH185"/>
    <mergeCell ref="B142:AJ146"/>
    <mergeCell ref="H148:W148"/>
    <mergeCell ref="B102:G102"/>
    <mergeCell ref="D161:AD161"/>
    <mergeCell ref="D177:AD177"/>
    <mergeCell ref="D179:AD179"/>
    <mergeCell ref="D181:AD181"/>
    <mergeCell ref="R155:S155"/>
    <mergeCell ref="B159:K159"/>
    <mergeCell ref="B132:AJ136"/>
    <mergeCell ref="B104:AJ104"/>
    <mergeCell ref="B106:AJ114"/>
    <mergeCell ref="H116:W116"/>
    <mergeCell ref="B118:AJ118"/>
    <mergeCell ref="AG171:AH171"/>
    <mergeCell ref="AI171:AJ171"/>
    <mergeCell ref="AE173:AF173"/>
    <mergeCell ref="AG173:AH173"/>
    <mergeCell ref="AI173:AJ173"/>
    <mergeCell ref="B175:C175"/>
    <mergeCell ref="B177:C177"/>
    <mergeCell ref="B179:C179"/>
    <mergeCell ref="D163:AD163"/>
    <mergeCell ref="B161:C161"/>
    <mergeCell ref="B76:X76"/>
    <mergeCell ref="AA76:AE76"/>
    <mergeCell ref="B78:AJ78"/>
    <mergeCell ref="B80:AJ80"/>
    <mergeCell ref="H102:W102"/>
    <mergeCell ref="B82:AJ100"/>
    <mergeCell ref="N67:AJ73"/>
    <mergeCell ref="H138:W138"/>
    <mergeCell ref="B140:AJ140"/>
    <mergeCell ref="AF76:AJ76"/>
    <mergeCell ref="B116:G116"/>
    <mergeCell ref="B128:G128"/>
    <mergeCell ref="B31:K31"/>
    <mergeCell ref="B21:L21"/>
    <mergeCell ref="N21:AJ22"/>
    <mergeCell ref="AD29:AJ29"/>
    <mergeCell ref="B27:K27"/>
    <mergeCell ref="B65:L65"/>
    <mergeCell ref="N65:P65"/>
    <mergeCell ref="H128:W128"/>
    <mergeCell ref="B130:AJ130"/>
    <mergeCell ref="Q31:Y31"/>
    <mergeCell ref="N29:Y29"/>
    <mergeCell ref="Z29:AC29"/>
    <mergeCell ref="Z31:AJ31"/>
    <mergeCell ref="N31:P31"/>
    <mergeCell ref="AH27:AJ27"/>
    <mergeCell ref="N27:AG27"/>
    <mergeCell ref="N57:P57"/>
    <mergeCell ref="Q57:Y57"/>
    <mergeCell ref="Z57:AJ57"/>
    <mergeCell ref="N33:Y33"/>
    <mergeCell ref="AE33:AJ33"/>
    <mergeCell ref="Z33:AD33"/>
    <mergeCell ref="Q35:AJ35"/>
    <mergeCell ref="N43:Y43"/>
    <mergeCell ref="B10:Q10"/>
    <mergeCell ref="AF8:AJ8"/>
    <mergeCell ref="AF10:AJ10"/>
    <mergeCell ref="AF12:AJ12"/>
    <mergeCell ref="AF14:AJ14"/>
    <mergeCell ref="N24:AJ25"/>
    <mergeCell ref="B24:L24"/>
    <mergeCell ref="B14:H14"/>
    <mergeCell ref="N16:AJ16"/>
    <mergeCell ref="N18:AJ19"/>
    <mergeCell ref="Y10:AE10"/>
    <mergeCell ref="Y12:AE12"/>
    <mergeCell ref="Y14:AE14"/>
    <mergeCell ref="B16:L16"/>
    <mergeCell ref="B18:L18"/>
    <mergeCell ref="B8:Y8"/>
    <mergeCell ref="AA8:AE8"/>
    <mergeCell ref="B35:K35"/>
    <mergeCell ref="N35:O35"/>
    <mergeCell ref="Q49:Y49"/>
    <mergeCell ref="Z49:AJ49"/>
    <mergeCell ref="N51:Y51"/>
    <mergeCell ref="Z51:AD51"/>
    <mergeCell ref="AE51:AJ51"/>
    <mergeCell ref="AD39:AJ39"/>
    <mergeCell ref="N37:AG37"/>
    <mergeCell ref="AH37:AJ37"/>
    <mergeCell ref="N39:Y39"/>
    <mergeCell ref="Z39:AC39"/>
    <mergeCell ref="N41:P41"/>
    <mergeCell ref="Q41:Y41"/>
    <mergeCell ref="Z41:AJ41"/>
    <mergeCell ref="AD47:AJ47"/>
    <mergeCell ref="N47:Y47"/>
    <mergeCell ref="Z47:AC47"/>
    <mergeCell ref="N49:P49"/>
    <mergeCell ref="B37:K51"/>
    <mergeCell ref="B63:L63"/>
    <mergeCell ref="W63:Z63"/>
    <mergeCell ref="R63:V63"/>
    <mergeCell ref="AG63:AJ63"/>
    <mergeCell ref="N55:Y55"/>
    <mergeCell ref="Z55:AC55"/>
    <mergeCell ref="Z43:AD43"/>
    <mergeCell ref="AE43:AJ43"/>
    <mergeCell ref="N45:AG45"/>
    <mergeCell ref="AH45:AJ45"/>
    <mergeCell ref="N53:AG53"/>
    <mergeCell ref="AH53:AJ53"/>
    <mergeCell ref="AD55:AJ55"/>
    <mergeCell ref="AA63:AF63"/>
    <mergeCell ref="AI185:AJ185"/>
    <mergeCell ref="AG183:AH183"/>
    <mergeCell ref="AI183:AJ183"/>
    <mergeCell ref="Z59:AD59"/>
    <mergeCell ref="AE59:AJ59"/>
    <mergeCell ref="B151:X151"/>
    <mergeCell ref="AA151:AE151"/>
    <mergeCell ref="B153:AJ153"/>
    <mergeCell ref="AE161:AF161"/>
    <mergeCell ref="AG161:AH161"/>
    <mergeCell ref="AI161:AJ161"/>
    <mergeCell ref="B155:P155"/>
    <mergeCell ref="B157:P157"/>
    <mergeCell ref="R157:S157"/>
    <mergeCell ref="AI159:AJ159"/>
    <mergeCell ref="N61:O61"/>
    <mergeCell ref="B67:K71"/>
    <mergeCell ref="N59:Y59"/>
    <mergeCell ref="B120:AJ126"/>
    <mergeCell ref="B61:K61"/>
    <mergeCell ref="R65:AD65"/>
    <mergeCell ref="AE65:AF65"/>
    <mergeCell ref="N63:Q63"/>
    <mergeCell ref="AE177:AF177"/>
    <mergeCell ref="AG177:AH177"/>
    <mergeCell ref="AI177:AJ177"/>
    <mergeCell ref="AE179:AF179"/>
    <mergeCell ref="B171:C171"/>
    <mergeCell ref="B173:C173"/>
    <mergeCell ref="AE171:AF171"/>
    <mergeCell ref="AE181:AF181"/>
    <mergeCell ref="AG181:AH181"/>
    <mergeCell ref="AI181:AJ181"/>
    <mergeCell ref="AE169:AF169"/>
    <mergeCell ref="AG169:AH169"/>
    <mergeCell ref="AI169:AJ169"/>
    <mergeCell ref="AE175:AF175"/>
    <mergeCell ref="AG175:AH175"/>
    <mergeCell ref="AI175:AJ175"/>
    <mergeCell ref="D169:AD169"/>
    <mergeCell ref="D171:AD171"/>
    <mergeCell ref="D173:AD173"/>
    <mergeCell ref="D175:AD175"/>
    <mergeCell ref="AB189:AD189"/>
    <mergeCell ref="AH189:AJ189"/>
    <mergeCell ref="AH191:AJ191"/>
    <mergeCell ref="D183:AD183"/>
    <mergeCell ref="D185:AD185"/>
    <mergeCell ref="B191:C191"/>
    <mergeCell ref="M193:O193"/>
    <mergeCell ref="AH195:AJ195"/>
    <mergeCell ref="AE189:AG189"/>
    <mergeCell ref="AE191:AG191"/>
    <mergeCell ref="AE193:AG193"/>
    <mergeCell ref="AE195:AG195"/>
    <mergeCell ref="M189:O189"/>
    <mergeCell ref="P189:T189"/>
    <mergeCell ref="U189:AA189"/>
    <mergeCell ref="M191:O191"/>
    <mergeCell ref="P191:T191"/>
    <mergeCell ref="U191:AA191"/>
    <mergeCell ref="B187:L187"/>
    <mergeCell ref="D191:L191"/>
    <mergeCell ref="D189:L189"/>
    <mergeCell ref="AB191:AD191"/>
    <mergeCell ref="B189:C189"/>
    <mergeCell ref="AE185:AF185"/>
    <mergeCell ref="AE187:AG187"/>
    <mergeCell ref="B227:C227"/>
    <mergeCell ref="AA227:AC227"/>
    <mergeCell ref="AD227:AG227"/>
    <mergeCell ref="AH227:AJ227"/>
    <mergeCell ref="D225:Z225"/>
    <mergeCell ref="D227:Z227"/>
    <mergeCell ref="B225:C225"/>
    <mergeCell ref="AA225:AC225"/>
    <mergeCell ref="AD225:AG225"/>
    <mergeCell ref="U195:AA195"/>
    <mergeCell ref="P193:T193"/>
    <mergeCell ref="U193:AA193"/>
    <mergeCell ref="D193:L193"/>
    <mergeCell ref="D195:L195"/>
    <mergeCell ref="AH223:AJ223"/>
    <mergeCell ref="D221:Z221"/>
    <mergeCell ref="D223:Z223"/>
    <mergeCell ref="D211:L211"/>
    <mergeCell ref="AA219:AC219"/>
    <mergeCell ref="D219:Z219"/>
    <mergeCell ref="AH213:AJ213"/>
    <mergeCell ref="AH211:AJ211"/>
    <mergeCell ref="Y217:AG217"/>
    <mergeCell ref="AB211:AD211"/>
    <mergeCell ref="AH219:AJ219"/>
    <mergeCell ref="AD221:AG221"/>
    <mergeCell ref="B223:C223"/>
    <mergeCell ref="AA223:AC223"/>
    <mergeCell ref="AD223:AG223"/>
    <mergeCell ref="AH193:AJ193"/>
    <mergeCell ref="B219:C219"/>
    <mergeCell ref="B217:S217"/>
    <mergeCell ref="B315:W315"/>
    <mergeCell ref="AB195:AD195"/>
    <mergeCell ref="M205:O205"/>
    <mergeCell ref="P205:T205"/>
    <mergeCell ref="D197:L197"/>
    <mergeCell ref="AH197:AJ197"/>
    <mergeCell ref="AH199:AJ199"/>
    <mergeCell ref="AE201:AG201"/>
    <mergeCell ref="U201:AA201"/>
    <mergeCell ref="AB197:AD197"/>
    <mergeCell ref="D199:L199"/>
    <mergeCell ref="AB199:AD199"/>
    <mergeCell ref="M203:O203"/>
    <mergeCell ref="B211:C211"/>
    <mergeCell ref="B213:C213"/>
    <mergeCell ref="AB213:AD213"/>
    <mergeCell ref="D213:L213"/>
    <mergeCell ref="AE197:AG197"/>
    <mergeCell ref="AE199:AG199"/>
    <mergeCell ref="D209:L209"/>
    <mergeCell ref="AB209:AD209"/>
    <mergeCell ref="M195:O195"/>
    <mergeCell ref="P195:T195"/>
    <mergeCell ref="M211:O211"/>
    <mergeCell ref="AC159:AH159"/>
    <mergeCell ref="AG321:AJ321"/>
    <mergeCell ref="AG323:AJ323"/>
    <mergeCell ref="C317:AF317"/>
    <mergeCell ref="C319:AF319"/>
    <mergeCell ref="C321:AF321"/>
    <mergeCell ref="C323:AF323"/>
    <mergeCell ref="AH209:AJ209"/>
    <mergeCell ref="D201:L201"/>
    <mergeCell ref="AB201:AD201"/>
    <mergeCell ref="AA221:AC221"/>
    <mergeCell ref="AD219:AG219"/>
    <mergeCell ref="AG315:AJ315"/>
    <mergeCell ref="AG317:AJ317"/>
    <mergeCell ref="AG319:AJ319"/>
    <mergeCell ref="AE203:AG203"/>
    <mergeCell ref="AH217:AJ217"/>
    <mergeCell ref="P211:T211"/>
    <mergeCell ref="U211:AA211"/>
    <mergeCell ref="P203:T203"/>
    <mergeCell ref="U203:AA203"/>
    <mergeCell ref="B203:C203"/>
    <mergeCell ref="B201:C201"/>
    <mergeCell ref="B221:C221"/>
  </mergeCells>
  <conditionalFormatting sqref="K288:S288">
    <cfRule type="cellIs" dxfId="66" priority="63" operator="equal">
      <formula>"x"</formula>
    </cfRule>
  </conditionalFormatting>
  <conditionalFormatting sqref="AF308:AI308">
    <cfRule type="cellIs" dxfId="65" priority="2" operator="equal">
      <formula>"x"</formula>
    </cfRule>
  </conditionalFormatting>
  <conditionalFormatting sqref="AF310:AI310">
    <cfRule type="cellIs" dxfId="64" priority="1" operator="equal">
      <formula>"x"</formula>
    </cfRule>
  </conditionalFormatting>
  <conditionalFormatting sqref="K290:S290">
    <cfRule type="cellIs" dxfId="63" priority="59" operator="equal">
      <formula>"x"</formula>
    </cfRule>
  </conditionalFormatting>
  <conditionalFormatting sqref="K292:S292">
    <cfRule type="cellIs" dxfId="62" priority="58" operator="equal">
      <formula>"x"</formula>
    </cfRule>
  </conditionalFormatting>
  <conditionalFormatting sqref="K294:S294">
    <cfRule type="cellIs" dxfId="61" priority="57" operator="equal">
      <formula>"x"</formula>
    </cfRule>
  </conditionalFormatting>
  <conditionalFormatting sqref="K296:S296">
    <cfRule type="cellIs" dxfId="60" priority="56" operator="equal">
      <formula>"x"</formula>
    </cfRule>
  </conditionalFormatting>
  <conditionalFormatting sqref="K298:S298">
    <cfRule type="cellIs" dxfId="59" priority="55" operator="equal">
      <formula>"x"</formula>
    </cfRule>
  </conditionalFormatting>
  <conditionalFormatting sqref="K300:S300">
    <cfRule type="cellIs" dxfId="58" priority="54" operator="equal">
      <formula>"x"</formula>
    </cfRule>
  </conditionalFormatting>
  <conditionalFormatting sqref="K302:S302">
    <cfRule type="cellIs" dxfId="57" priority="53" operator="equal">
      <formula>"x"</formula>
    </cfRule>
  </conditionalFormatting>
  <conditionalFormatting sqref="K304:S304">
    <cfRule type="cellIs" dxfId="56" priority="52" operator="equal">
      <formula>"x"</formula>
    </cfRule>
  </conditionalFormatting>
  <conditionalFormatting sqref="K306:S306">
    <cfRule type="cellIs" dxfId="55" priority="51" operator="equal">
      <formula>"x"</formula>
    </cfRule>
  </conditionalFormatting>
  <conditionalFormatting sqref="K308:S308">
    <cfRule type="cellIs" dxfId="54" priority="50" operator="equal">
      <formula>"x"</formula>
    </cfRule>
  </conditionalFormatting>
  <conditionalFormatting sqref="K310:S310">
    <cfRule type="cellIs" dxfId="53" priority="49" operator="equal">
      <formula>"x"</formula>
    </cfRule>
  </conditionalFormatting>
  <conditionalFormatting sqref="T288:W288">
    <cfRule type="cellIs" dxfId="52" priority="48" operator="equal">
      <formula>"x"</formula>
    </cfRule>
  </conditionalFormatting>
  <conditionalFormatting sqref="T290:W290">
    <cfRule type="cellIs" dxfId="51" priority="47" operator="equal">
      <formula>"x"</formula>
    </cfRule>
  </conditionalFormatting>
  <conditionalFormatting sqref="T292:W292">
    <cfRule type="cellIs" dxfId="50" priority="46" operator="equal">
      <formula>"x"</formula>
    </cfRule>
  </conditionalFormatting>
  <conditionalFormatting sqref="T294:W294">
    <cfRule type="cellIs" dxfId="49" priority="45" operator="equal">
      <formula>"x"</formula>
    </cfRule>
  </conditionalFormatting>
  <conditionalFormatting sqref="T296:W296">
    <cfRule type="cellIs" dxfId="48" priority="44" operator="equal">
      <formula>"x"</formula>
    </cfRule>
  </conditionalFormatting>
  <conditionalFormatting sqref="T298:W298">
    <cfRule type="cellIs" dxfId="47" priority="43" operator="equal">
      <formula>"x"</formula>
    </cfRule>
  </conditionalFormatting>
  <conditionalFormatting sqref="T300:W300">
    <cfRule type="cellIs" dxfId="46" priority="42" operator="equal">
      <formula>"x"</formula>
    </cfRule>
  </conditionalFormatting>
  <conditionalFormatting sqref="T302:W302">
    <cfRule type="cellIs" dxfId="45" priority="41" operator="equal">
      <formula>"x"</formula>
    </cfRule>
  </conditionalFormatting>
  <conditionalFormatting sqref="T304:W304">
    <cfRule type="cellIs" dxfId="44" priority="40" operator="equal">
      <formula>"x"</formula>
    </cfRule>
  </conditionalFormatting>
  <conditionalFormatting sqref="T306:W306">
    <cfRule type="cellIs" dxfId="43" priority="39" operator="equal">
      <formula>"x"</formula>
    </cfRule>
  </conditionalFormatting>
  <conditionalFormatting sqref="T308:W308">
    <cfRule type="cellIs" dxfId="42" priority="38" operator="equal">
      <formula>"x"</formula>
    </cfRule>
  </conditionalFormatting>
  <conditionalFormatting sqref="T310:W310">
    <cfRule type="cellIs" dxfId="41" priority="37" operator="equal">
      <formula>"x"</formula>
    </cfRule>
  </conditionalFormatting>
  <conditionalFormatting sqref="X288:AA288">
    <cfRule type="cellIs" dxfId="40" priority="36" operator="equal">
      <formula>"x"</formula>
    </cfRule>
  </conditionalFormatting>
  <conditionalFormatting sqref="X290:AA290">
    <cfRule type="cellIs" dxfId="39" priority="35" operator="equal">
      <formula>"x"</formula>
    </cfRule>
  </conditionalFormatting>
  <conditionalFormatting sqref="X292:AA292">
    <cfRule type="cellIs" dxfId="38" priority="34" operator="equal">
      <formula>"x"</formula>
    </cfRule>
  </conditionalFormatting>
  <conditionalFormatting sqref="X294:AA294">
    <cfRule type="cellIs" dxfId="37" priority="33" operator="equal">
      <formula>"x"</formula>
    </cfRule>
  </conditionalFormatting>
  <conditionalFormatting sqref="X296:AA296">
    <cfRule type="cellIs" dxfId="36" priority="32" operator="equal">
      <formula>"x"</formula>
    </cfRule>
  </conditionalFormatting>
  <conditionalFormatting sqref="X298:AA298">
    <cfRule type="cellIs" dxfId="35" priority="31" operator="equal">
      <formula>"x"</formula>
    </cfRule>
  </conditionalFormatting>
  <conditionalFormatting sqref="X300:AA300">
    <cfRule type="cellIs" dxfId="34" priority="30" operator="equal">
      <formula>"x"</formula>
    </cfRule>
  </conditionalFormatting>
  <conditionalFormatting sqref="X302:AA302">
    <cfRule type="cellIs" dxfId="33" priority="29" operator="equal">
      <formula>"x"</formula>
    </cfRule>
  </conditionalFormatting>
  <conditionalFormatting sqref="X304:AA304">
    <cfRule type="cellIs" dxfId="32" priority="28" operator="equal">
      <formula>"x"</formula>
    </cfRule>
  </conditionalFormatting>
  <conditionalFormatting sqref="X306:AA306">
    <cfRule type="cellIs" dxfId="31" priority="27" operator="equal">
      <formula>"x"</formula>
    </cfRule>
  </conditionalFormatting>
  <conditionalFormatting sqref="X308:AA308">
    <cfRule type="cellIs" dxfId="30" priority="26" operator="equal">
      <formula>"x"</formula>
    </cfRule>
  </conditionalFormatting>
  <conditionalFormatting sqref="X310:AA310">
    <cfRule type="cellIs" dxfId="29" priority="25" operator="equal">
      <formula>"x"</formula>
    </cfRule>
  </conditionalFormatting>
  <conditionalFormatting sqref="AB288:AE288">
    <cfRule type="cellIs" dxfId="28" priority="24" operator="equal">
      <formula>"x"</formula>
    </cfRule>
  </conditionalFormatting>
  <conditionalFormatting sqref="AB290:AE290">
    <cfRule type="cellIs" dxfId="27" priority="23" operator="equal">
      <formula>"x"</formula>
    </cfRule>
  </conditionalFormatting>
  <conditionalFormatting sqref="AB292:AE292">
    <cfRule type="cellIs" dxfId="26" priority="22" operator="equal">
      <formula>"x"</formula>
    </cfRule>
  </conditionalFormatting>
  <conditionalFormatting sqref="AB294:AE294">
    <cfRule type="cellIs" dxfId="25" priority="21" operator="equal">
      <formula>"x"</formula>
    </cfRule>
  </conditionalFormatting>
  <conditionalFormatting sqref="AB296:AE296">
    <cfRule type="cellIs" dxfId="24" priority="20" operator="equal">
      <formula>"x"</formula>
    </cfRule>
  </conditionalFormatting>
  <conditionalFormatting sqref="AB298:AE298">
    <cfRule type="cellIs" dxfId="23" priority="19" operator="equal">
      <formula>"x"</formula>
    </cfRule>
  </conditionalFormatting>
  <conditionalFormatting sqref="AB300:AE300">
    <cfRule type="cellIs" dxfId="22" priority="18" operator="equal">
      <formula>"x"</formula>
    </cfRule>
  </conditionalFormatting>
  <conditionalFormatting sqref="AB302:AE302">
    <cfRule type="cellIs" dxfId="21" priority="17" operator="equal">
      <formula>"x"</formula>
    </cfRule>
  </conditionalFormatting>
  <conditionalFormatting sqref="AB304:AE304">
    <cfRule type="cellIs" dxfId="20" priority="16" operator="equal">
      <formula>"x"</formula>
    </cfRule>
  </conditionalFormatting>
  <conditionalFormatting sqref="AB306:AE306">
    <cfRule type="cellIs" dxfId="19" priority="15" operator="equal">
      <formula>"x"</formula>
    </cfRule>
  </conditionalFormatting>
  <conditionalFormatting sqref="AB308:AE308">
    <cfRule type="cellIs" dxfId="18" priority="14" operator="equal">
      <formula>"x"</formula>
    </cfRule>
  </conditionalFormatting>
  <conditionalFormatting sqref="AB310:AE310">
    <cfRule type="cellIs" dxfId="17" priority="13" operator="equal">
      <formula>"x"</formula>
    </cfRule>
  </conditionalFormatting>
  <conditionalFormatting sqref="AF288:AI288">
    <cfRule type="cellIs" dxfId="16" priority="12" operator="equal">
      <formula>"x"</formula>
    </cfRule>
  </conditionalFormatting>
  <conditionalFormatting sqref="AF290:AI290">
    <cfRule type="cellIs" dxfId="15" priority="11" operator="equal">
      <formula>"x"</formula>
    </cfRule>
  </conditionalFormatting>
  <conditionalFormatting sqref="AF292:AI292">
    <cfRule type="cellIs" dxfId="14" priority="10" operator="equal">
      <formula>"x"</formula>
    </cfRule>
  </conditionalFormatting>
  <conditionalFormatting sqref="AF294:AI294">
    <cfRule type="cellIs" dxfId="13" priority="9" operator="equal">
      <formula>"x"</formula>
    </cfRule>
  </conditionalFormatting>
  <conditionalFormatting sqref="AF296:AI296">
    <cfRule type="cellIs" dxfId="12" priority="8" operator="equal">
      <formula>"x"</formula>
    </cfRule>
  </conditionalFormatting>
  <conditionalFormatting sqref="AF298:AI298">
    <cfRule type="cellIs" dxfId="11" priority="7" operator="equal">
      <formula>"x"</formula>
    </cfRule>
  </conditionalFormatting>
  <conditionalFormatting sqref="AF300:AI300">
    <cfRule type="cellIs" dxfId="10" priority="6" operator="equal">
      <formula>"x"</formula>
    </cfRule>
  </conditionalFormatting>
  <conditionalFormatting sqref="AF302:AI302">
    <cfRule type="cellIs" dxfId="9" priority="5" operator="equal">
      <formula>"x"</formula>
    </cfRule>
  </conditionalFormatting>
  <conditionalFormatting sqref="AF304:AI304">
    <cfRule type="cellIs" dxfId="8" priority="4" operator="equal">
      <formula>"x"</formula>
    </cfRule>
  </conditionalFormatting>
  <conditionalFormatting sqref="AF306:AI306">
    <cfRule type="cellIs" dxfId="7" priority="3" operator="equal">
      <formula>"x"</formula>
    </cfRule>
  </conditionalFormatting>
  <pageMargins left="0.43307086614173229" right="0.43307086614173229" top="0.74803149606299213" bottom="0.74803149606299213" header="0.31496062992125984" footer="0.31496062992125984"/>
  <pageSetup paperSize="9" scale="98" orientation="portrait" r:id="rId1"/>
  <headerFooter>
    <oddFooter xml:space="preserve">&amp;L&amp;D&amp;C&amp;F&amp;R&amp;P/&amp;N </oddFooter>
  </headerFooter>
  <rowBreaks count="6" manualBreakCount="6">
    <brk id="74" max="16383" man="1"/>
    <brk id="149" max="16383" man="1"/>
    <brk id="230" max="16383" man="1"/>
    <brk id="311" max="16383" man="1"/>
    <brk id="392" max="16383" man="1"/>
    <brk id="465" max="16383" man="1"/>
  </rowBreaks>
  <drawing r:id="rId2"/>
  <legacyDrawing r:id="rId3"/>
  <extLst>
    <ext xmlns:x14="http://schemas.microsoft.com/office/spreadsheetml/2009/9/main" uri="{CCE6A557-97BC-4b89-ADB6-D9C93CAAB3DF}">
      <x14:dataValidations xmlns:xm="http://schemas.microsoft.com/office/excel/2006/main" count="4">
        <x14:dataValidation type="list" showInputMessage="1" showErrorMessage="1" xr:uid="{00000000-0002-0000-0400-000000000000}">
          <x14:formula1>
            <xm:f>Eingabedaten!$A$3:$A$4</xm:f>
          </x14:formula1>
          <xm:sqref>N65:P65</xm:sqref>
        </x14:dataValidation>
        <x14:dataValidation type="list" allowBlank="1" showInputMessage="1" showErrorMessage="1" xr:uid="{00000000-0002-0000-0400-000001000000}">
          <x14:formula1>
            <xm:f>Eingabedaten!$C$3:$C$100</xm:f>
          </x14:formula1>
          <xm:sqref>N18</xm:sqref>
        </x14:dataValidation>
        <x14:dataValidation type="list" allowBlank="1" showInputMessage="1" showErrorMessage="1" xr:uid="{00000000-0002-0000-0400-000002000000}">
          <x14:formula1>
            <xm:f>Eingabedaten!$D$3:$D$30</xm:f>
          </x14:formula1>
          <xm:sqref>D191:L191 D211:L211 D193:L193 D195:L195 D197:L197 D199:L199 D201:L201 D203:L203 D205:L205 D207:L207 D209:L209 D213:L213</xm:sqref>
        </x14:dataValidation>
        <x14:dataValidation type="list" allowBlank="1" showInputMessage="1" showErrorMessage="1" xr:uid="{00000000-0002-0000-0400-000003000000}">
          <x14:formula1>
            <xm:f>Eingabedaten!$B$3:$B$10</xm:f>
          </x14:formula1>
          <xm:sqref>N16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7:E36"/>
  <sheetViews>
    <sheetView showGridLines="0" view="pageBreakPreview" zoomScale="130" zoomScaleNormal="100" zoomScaleSheetLayoutView="130" workbookViewId="0">
      <selection activeCell="C337" sqref="C337:V337"/>
    </sheetView>
  </sheetViews>
  <sheetFormatPr baseColWidth="10" defaultColWidth="9" defaultRowHeight="14" x14ac:dyDescent="0.15"/>
  <cols>
    <col min="1" max="1" width="2.1640625" style="41" customWidth="1"/>
    <col min="2" max="2" width="61.6640625" style="45" customWidth="1"/>
    <col min="3" max="3" width="3.5" style="41" customWidth="1"/>
    <col min="4" max="4" width="9" style="41"/>
    <col min="5" max="5" width="8.6640625" style="41" customWidth="1"/>
    <col min="6" max="16384" width="9" style="41"/>
  </cols>
  <sheetData>
    <row r="7" spans="1:5" x14ac:dyDescent="0.15">
      <c r="A7" s="40" t="s">
        <v>518</v>
      </c>
      <c r="B7" s="41"/>
    </row>
    <row r="8" spans="1:5" x14ac:dyDescent="0.15">
      <c r="B8" s="41"/>
    </row>
    <row r="9" spans="1:5" s="42" customFormat="1" x14ac:dyDescent="0.15"/>
    <row r="10" spans="1:5" s="42" customFormat="1" ht="90" x14ac:dyDescent="0.15">
      <c r="A10" s="43" t="s">
        <v>164</v>
      </c>
      <c r="B10" s="44" t="s">
        <v>675</v>
      </c>
      <c r="D10" s="43"/>
      <c r="E10" s="44"/>
    </row>
    <row r="11" spans="1:5" s="42" customFormat="1" x14ac:dyDescent="0.15">
      <c r="B11" s="44"/>
      <c r="E11" s="44"/>
    </row>
    <row r="12" spans="1:5" s="42" customFormat="1" ht="30" x14ac:dyDescent="0.15">
      <c r="A12" s="42" t="s">
        <v>165</v>
      </c>
      <c r="B12" s="44" t="s">
        <v>519</v>
      </c>
    </row>
    <row r="13" spans="1:5" s="42" customFormat="1" x14ac:dyDescent="0.15">
      <c r="B13" s="44"/>
      <c r="E13" s="44"/>
    </row>
    <row r="14" spans="1:5" s="42" customFormat="1" ht="30" x14ac:dyDescent="0.15">
      <c r="A14" s="43" t="s">
        <v>166</v>
      </c>
      <c r="B14" s="44" t="s">
        <v>393</v>
      </c>
      <c r="D14" s="43"/>
      <c r="E14" s="44"/>
    </row>
    <row r="15" spans="1:5" s="42" customFormat="1" x14ac:dyDescent="0.15">
      <c r="B15" s="44"/>
      <c r="E15" s="44"/>
    </row>
    <row r="16" spans="1:5" s="42" customFormat="1" ht="27.5" customHeight="1" x14ac:dyDescent="0.15">
      <c r="A16" s="43" t="s">
        <v>167</v>
      </c>
      <c r="B16" s="44" t="s">
        <v>394</v>
      </c>
      <c r="D16" s="43"/>
      <c r="E16" s="44"/>
    </row>
    <row r="17" spans="1:5" s="42" customFormat="1" x14ac:dyDescent="0.15">
      <c r="B17" s="44"/>
      <c r="E17" s="44"/>
    </row>
    <row r="18" spans="1:5" s="42" customFormat="1" ht="30" x14ac:dyDescent="0.15">
      <c r="A18" s="43" t="s">
        <v>168</v>
      </c>
      <c r="B18" s="44" t="s">
        <v>395</v>
      </c>
      <c r="D18" s="43"/>
      <c r="E18" s="44"/>
    </row>
    <row r="19" spans="1:5" s="42" customFormat="1" x14ac:dyDescent="0.15">
      <c r="B19" s="44"/>
      <c r="E19" s="44"/>
    </row>
    <row r="20" spans="1:5" s="42" customFormat="1" ht="60" x14ac:dyDescent="0.15">
      <c r="A20" s="43" t="s">
        <v>169</v>
      </c>
      <c r="B20" s="44" t="s">
        <v>520</v>
      </c>
      <c r="D20" s="43"/>
      <c r="E20" s="44"/>
    </row>
    <row r="21" spans="1:5" s="42" customFormat="1" x14ac:dyDescent="0.15">
      <c r="B21" s="44"/>
    </row>
    <row r="22" spans="1:5" s="42" customFormat="1" x14ac:dyDescent="0.15">
      <c r="B22" s="44"/>
    </row>
    <row r="23" spans="1:5" s="42" customFormat="1" x14ac:dyDescent="0.15">
      <c r="B23" s="44"/>
    </row>
    <row r="24" spans="1:5" s="42" customFormat="1" x14ac:dyDescent="0.15">
      <c r="B24" s="44"/>
    </row>
    <row r="25" spans="1:5" s="42" customFormat="1" x14ac:dyDescent="0.15">
      <c r="B25" s="44"/>
    </row>
    <row r="26" spans="1:5" s="42" customFormat="1" x14ac:dyDescent="0.15">
      <c r="B26" s="44"/>
    </row>
    <row r="27" spans="1:5" s="42" customFormat="1" x14ac:dyDescent="0.15">
      <c r="B27" s="44"/>
    </row>
    <row r="28" spans="1:5" s="42" customFormat="1" x14ac:dyDescent="0.15">
      <c r="B28" s="44"/>
    </row>
    <row r="29" spans="1:5" s="42" customFormat="1" x14ac:dyDescent="0.15">
      <c r="B29" s="44"/>
    </row>
    <row r="30" spans="1:5" s="42" customFormat="1" x14ac:dyDescent="0.15">
      <c r="B30" s="44"/>
    </row>
    <row r="31" spans="1:5" s="42" customFormat="1" x14ac:dyDescent="0.15">
      <c r="B31" s="44"/>
    </row>
    <row r="32" spans="1:5" s="42" customFormat="1" x14ac:dyDescent="0.15">
      <c r="B32" s="44"/>
    </row>
    <row r="33" spans="2:2" s="42" customFormat="1" x14ac:dyDescent="0.15">
      <c r="B33" s="44"/>
    </row>
    <row r="34" spans="2:2" s="42" customFormat="1" x14ac:dyDescent="0.15">
      <c r="B34" s="44"/>
    </row>
    <row r="35" spans="2:2" s="42" customFormat="1" x14ac:dyDescent="0.15">
      <c r="B35" s="44"/>
    </row>
    <row r="36" spans="2:2" s="42" customFormat="1" x14ac:dyDescent="0.15">
      <c r="B36" s="44"/>
    </row>
  </sheetData>
  <pageMargins left="0.59055118110236227" right="0.39370078740157483" top="0.78740157480314965" bottom="0.78740157480314965" header="0.39370078740157483" footer="0.3937007874015748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BA198"/>
  <sheetViews>
    <sheetView zoomScale="115" zoomScaleNormal="115" zoomScaleSheetLayoutView="86" zoomScalePageLayoutView="85" workbookViewId="0">
      <selection activeCell="AF10" sqref="AF10:AJ10"/>
    </sheetView>
  </sheetViews>
  <sheetFormatPr baseColWidth="10" defaultColWidth="10.6640625" defaultRowHeight="15.75" customHeight="1" x14ac:dyDescent="0.15"/>
  <cols>
    <col min="1" max="1" width="0.6640625" style="4" customWidth="1"/>
    <col min="2" max="2" width="2.6640625" style="4" customWidth="1"/>
    <col min="3" max="3" width="0.5" style="4" customWidth="1"/>
    <col min="4" max="4" width="2.6640625" style="4" customWidth="1"/>
    <col min="5" max="5" width="2.6640625" style="5" customWidth="1"/>
    <col min="6" max="11" width="2.6640625" style="4" customWidth="1"/>
    <col min="12" max="12" width="1.6640625" style="4" customWidth="1"/>
    <col min="13" max="13" width="0.1640625" style="4" customWidth="1"/>
    <col min="14" max="36" width="2.6640625" style="4" customWidth="1"/>
    <col min="37" max="37" width="0.6640625" style="4" customWidth="1"/>
    <col min="38" max="38" width="7.83203125" style="4" customWidth="1"/>
    <col min="39" max="39" width="10.6640625" style="4" customWidth="1"/>
    <col min="40" max="40" width="9.6640625" style="4" bestFit="1" customWidth="1"/>
    <col min="41" max="42" width="9.1640625" style="4" customWidth="1"/>
    <col min="43" max="79" width="10.6640625" style="4" customWidth="1"/>
    <col min="80" max="16384" width="10.6640625" style="4"/>
  </cols>
  <sheetData>
    <row r="1" spans="2:36" ht="2.25" customHeight="1" x14ac:dyDescent="0.15"/>
    <row r="2" spans="2:36" ht="15.75" customHeight="1" x14ac:dyDescent="0.15">
      <c r="Z2" s="389" t="s">
        <v>521</v>
      </c>
      <c r="AA2" s="389"/>
      <c r="AB2" s="389"/>
      <c r="AC2" s="389"/>
      <c r="AD2" s="389"/>
      <c r="AE2" s="389"/>
      <c r="AF2" s="390" t="str">
        <f>'F2'!AF2:AJ2</f>
        <v>F2 V01 F</v>
      </c>
      <c r="AG2" s="390"/>
      <c r="AH2" s="390"/>
      <c r="AI2" s="390"/>
      <c r="AJ2" s="390"/>
    </row>
    <row r="7" spans="2:36" ht="24.5" customHeight="1" x14ac:dyDescent="0.15"/>
    <row r="8" spans="2:36" ht="15.75" customHeight="1" x14ac:dyDescent="0.15">
      <c r="B8" s="284" t="s">
        <v>398</v>
      </c>
      <c r="C8" s="284"/>
      <c r="D8" s="284"/>
      <c r="E8" s="284"/>
      <c r="F8" s="284"/>
      <c r="G8" s="284"/>
      <c r="H8" s="284"/>
      <c r="I8" s="284"/>
      <c r="J8" s="284"/>
      <c r="K8" s="284"/>
      <c r="L8" s="284"/>
      <c r="M8" s="284"/>
      <c r="N8" s="284"/>
      <c r="O8" s="284"/>
      <c r="P8" s="284"/>
      <c r="Q8" s="284"/>
      <c r="R8" s="284"/>
      <c r="S8" s="284"/>
      <c r="T8" s="284"/>
      <c r="U8" s="284"/>
      <c r="V8" s="284"/>
      <c r="W8" s="284"/>
      <c r="X8" s="284"/>
      <c r="Y8" s="284"/>
      <c r="Z8" s="6"/>
      <c r="AA8" s="6"/>
      <c r="AB8" s="6"/>
      <c r="AC8" s="6"/>
      <c r="AD8" s="6"/>
      <c r="AE8" s="6"/>
      <c r="AF8" s="6"/>
      <c r="AG8" s="6"/>
      <c r="AH8" s="6"/>
      <c r="AI8" s="6"/>
      <c r="AJ8" s="6"/>
    </row>
    <row r="9" spans="2:36" ht="3" customHeight="1" x14ac:dyDescent="0.15">
      <c r="B9" s="8"/>
      <c r="C9" s="8"/>
      <c r="D9" s="8"/>
      <c r="E9" s="8"/>
      <c r="F9" s="8"/>
      <c r="G9" s="8"/>
      <c r="H9" s="8"/>
      <c r="I9" s="8"/>
      <c r="J9" s="8"/>
      <c r="K9" s="8"/>
      <c r="L9" s="8"/>
      <c r="M9" s="8"/>
      <c r="N9" s="8"/>
      <c r="O9" s="8"/>
      <c r="P9" s="8"/>
      <c r="Q9" s="8"/>
      <c r="R9" s="8"/>
      <c r="S9" s="8"/>
      <c r="T9" s="8"/>
      <c r="U9" s="8"/>
      <c r="V9" s="8"/>
      <c r="W9" s="8"/>
      <c r="X9" s="8"/>
      <c r="Y9" s="8"/>
      <c r="Z9" s="6"/>
      <c r="AA9" s="6"/>
    </row>
    <row r="10" spans="2:36" ht="15.75" customHeight="1" x14ac:dyDescent="0.15">
      <c r="B10" s="309" t="s">
        <v>524</v>
      </c>
      <c r="C10" s="309"/>
      <c r="D10" s="309"/>
      <c r="E10" s="309"/>
      <c r="F10" s="309"/>
      <c r="G10" s="309"/>
      <c r="H10" s="309"/>
      <c r="I10" s="309"/>
      <c r="J10" s="309"/>
      <c r="K10" s="309"/>
      <c r="L10" s="309"/>
      <c r="M10" s="309"/>
      <c r="N10" s="309"/>
      <c r="O10" s="309"/>
      <c r="P10" s="309"/>
      <c r="Q10" s="309"/>
      <c r="X10" s="279" t="s">
        <v>522</v>
      </c>
      <c r="Y10" s="279"/>
      <c r="Z10" s="279"/>
      <c r="AA10" s="279"/>
      <c r="AB10" s="279"/>
      <c r="AC10" s="279"/>
      <c r="AD10" s="279"/>
      <c r="AE10" s="322"/>
      <c r="AF10" s="310"/>
      <c r="AG10" s="311"/>
      <c r="AH10" s="311"/>
      <c r="AI10" s="311"/>
      <c r="AJ10" s="312"/>
    </row>
    <row r="11" spans="2:36" ht="3" customHeight="1" x14ac:dyDescent="0.15">
      <c r="B11" s="64"/>
      <c r="C11" s="64"/>
      <c r="D11" s="64"/>
      <c r="E11" s="64"/>
      <c r="F11" s="64"/>
      <c r="G11" s="64"/>
      <c r="H11" s="64"/>
      <c r="I11" s="64"/>
      <c r="J11" s="64"/>
      <c r="K11" s="64"/>
      <c r="L11" s="64"/>
      <c r="M11" s="64"/>
      <c r="N11" s="64"/>
      <c r="O11" s="64"/>
      <c r="P11" s="64"/>
      <c r="Q11" s="64"/>
      <c r="Y11" s="62"/>
      <c r="Z11" s="62"/>
      <c r="AA11" s="62"/>
      <c r="AB11" s="62"/>
      <c r="AC11" s="62"/>
      <c r="AD11" s="62"/>
      <c r="AE11" s="62"/>
      <c r="AF11" s="62"/>
      <c r="AG11" s="62"/>
      <c r="AH11" s="62"/>
      <c r="AI11" s="62"/>
      <c r="AJ11" s="62"/>
    </row>
    <row r="12" spans="2:36" ht="15.75" customHeight="1" x14ac:dyDescent="0.15">
      <c r="B12" s="64"/>
      <c r="C12" s="64"/>
      <c r="D12" s="64"/>
      <c r="E12" s="64"/>
      <c r="F12" s="64"/>
      <c r="G12" s="64"/>
      <c r="H12" s="64"/>
      <c r="I12" s="64"/>
      <c r="J12" s="64"/>
      <c r="K12" s="64"/>
      <c r="L12" s="64"/>
      <c r="M12" s="64"/>
      <c r="O12" s="5"/>
      <c r="P12" s="5"/>
      <c r="Q12" s="5"/>
      <c r="R12" s="5"/>
      <c r="S12" s="5"/>
      <c r="T12" s="5"/>
      <c r="U12" s="5"/>
      <c r="V12" s="5"/>
      <c r="W12" s="5"/>
      <c r="X12" s="279" t="s">
        <v>523</v>
      </c>
      <c r="Y12" s="279"/>
      <c r="Z12" s="279"/>
      <c r="AA12" s="279"/>
      <c r="AB12" s="279"/>
      <c r="AC12" s="279"/>
      <c r="AD12" s="279"/>
      <c r="AE12" s="322"/>
      <c r="AF12" s="517">
        <f>DataVectors!D3</f>
        <v>0</v>
      </c>
      <c r="AG12" s="518"/>
      <c r="AH12" s="518"/>
      <c r="AI12" s="518"/>
      <c r="AJ12" s="519"/>
    </row>
    <row r="13" spans="2:36" ht="3" customHeight="1" x14ac:dyDescent="0.15">
      <c r="B13" s="64"/>
      <c r="C13" s="64"/>
      <c r="D13" s="64"/>
      <c r="E13" s="64"/>
      <c r="F13" s="64"/>
      <c r="G13" s="64"/>
      <c r="H13" s="64"/>
      <c r="I13" s="64"/>
      <c r="J13" s="64"/>
      <c r="K13" s="64"/>
      <c r="L13" s="64"/>
      <c r="M13" s="64"/>
      <c r="N13" s="64"/>
      <c r="Y13" s="61"/>
      <c r="Z13" s="61"/>
      <c r="AA13" s="61"/>
      <c r="AB13" s="61"/>
      <c r="AC13" s="61"/>
      <c r="AF13" s="61"/>
      <c r="AG13" s="61"/>
      <c r="AH13" s="61"/>
      <c r="AI13" s="61"/>
    </row>
    <row r="14" spans="2:36" ht="15.75" customHeight="1" x14ac:dyDescent="0.15">
      <c r="Y14" s="279" t="s">
        <v>676</v>
      </c>
      <c r="Z14" s="279"/>
      <c r="AA14" s="279"/>
      <c r="AB14" s="279"/>
      <c r="AC14" s="279"/>
      <c r="AD14" s="279"/>
      <c r="AE14" s="322"/>
      <c r="AF14" s="517">
        <f>DataVectors!H3</f>
        <v>0</v>
      </c>
      <c r="AG14" s="520"/>
      <c r="AH14" s="520"/>
      <c r="AI14" s="520"/>
      <c r="AJ14" s="521"/>
    </row>
    <row r="15" spans="2:36" ht="3" customHeight="1" x14ac:dyDescent="0.15">
      <c r="Y15" s="62"/>
      <c r="Z15" s="62"/>
      <c r="AA15" s="62"/>
      <c r="AB15" s="62"/>
      <c r="AC15" s="62"/>
    </row>
    <row r="16" spans="2:36" ht="15.75" customHeight="1" x14ac:dyDescent="0.15">
      <c r="B16" s="429" t="s">
        <v>404</v>
      </c>
      <c r="C16" s="430"/>
      <c r="D16" s="430"/>
      <c r="E16" s="430"/>
      <c r="F16" s="430"/>
      <c r="G16" s="430"/>
      <c r="H16" s="430"/>
      <c r="I16" s="430"/>
      <c r="J16" s="430"/>
      <c r="K16" s="430"/>
      <c r="L16" s="430"/>
      <c r="M16" s="430"/>
      <c r="N16" s="430"/>
      <c r="O16" s="430"/>
      <c r="P16" s="430"/>
      <c r="Q16" s="430"/>
      <c r="R16" s="430"/>
      <c r="S16" s="430"/>
      <c r="T16" s="430"/>
      <c r="U16" s="431"/>
      <c r="V16" s="70"/>
    </row>
    <row r="17" spans="2:36" ht="3" customHeight="1" x14ac:dyDescent="0.15">
      <c r="B17" s="76"/>
      <c r="C17" s="76"/>
      <c r="D17" s="76"/>
      <c r="E17" s="76"/>
      <c r="F17" s="76"/>
      <c r="G17" s="76"/>
      <c r="H17" s="76"/>
      <c r="I17" s="76"/>
      <c r="J17" s="76"/>
      <c r="K17" s="76"/>
      <c r="L17" s="76"/>
      <c r="M17" s="76"/>
      <c r="N17" s="77"/>
      <c r="O17" s="77"/>
      <c r="P17" s="77"/>
      <c r="Q17" s="77"/>
      <c r="R17" s="77"/>
      <c r="S17" s="77"/>
      <c r="T17" s="77"/>
      <c r="U17" s="77"/>
      <c r="V17" s="70"/>
    </row>
    <row r="18" spans="2:36" ht="15.75" customHeight="1" x14ac:dyDescent="0.15">
      <c r="B18" s="271" t="s">
        <v>525</v>
      </c>
      <c r="C18" s="326"/>
      <c r="D18" s="326"/>
      <c r="E18" s="326"/>
      <c r="F18" s="326"/>
      <c r="G18" s="326"/>
      <c r="H18" s="326"/>
      <c r="I18" s="326"/>
      <c r="J18" s="326"/>
      <c r="K18" s="326"/>
      <c r="L18" s="272"/>
      <c r="M18" s="5"/>
      <c r="N18" s="508" t="str">
        <f>IF(DataVectors!I6=0,"",DataVectors!I6)</f>
        <v>Titre</v>
      </c>
      <c r="O18" s="509"/>
      <c r="P18" s="510"/>
      <c r="Q18" s="253" t="s">
        <v>171</v>
      </c>
      <c r="R18" s="255"/>
      <c r="S18" s="508" t="str">
        <f>IF(DataVectors!$J$6=0,"",DataVectors!$J$6)</f>
        <v>Prénom</v>
      </c>
      <c r="T18" s="509"/>
      <c r="U18" s="509"/>
      <c r="V18" s="509"/>
      <c r="W18" s="509"/>
      <c r="X18" s="509"/>
      <c r="Y18" s="510"/>
      <c r="Z18" s="508" t="str">
        <f>IF(DataVectors!$K$6=0,"",DataVectors!$K$6)</f>
        <v>Nom</v>
      </c>
      <c r="AA18" s="509"/>
      <c r="AB18" s="509"/>
      <c r="AC18" s="509"/>
      <c r="AD18" s="509"/>
      <c r="AE18" s="509"/>
      <c r="AF18" s="509"/>
      <c r="AG18" s="509"/>
      <c r="AH18" s="509"/>
      <c r="AI18" s="509"/>
      <c r="AJ18" s="510"/>
    </row>
    <row r="19" spans="2:36" ht="3" customHeight="1" x14ac:dyDescent="0.15">
      <c r="B19" s="62"/>
      <c r="C19" s="62"/>
      <c r="D19" s="5"/>
      <c r="F19" s="5"/>
      <c r="G19" s="5"/>
      <c r="H19" s="5"/>
      <c r="I19" s="5"/>
      <c r="J19" s="5"/>
      <c r="K19" s="5"/>
      <c r="L19" s="5"/>
      <c r="M19" s="5"/>
      <c r="N19" s="63"/>
      <c r="O19" s="63"/>
      <c r="P19" s="63"/>
      <c r="Q19" s="63"/>
      <c r="R19" s="63"/>
      <c r="S19" s="63"/>
      <c r="T19" s="5"/>
      <c r="U19" s="5"/>
      <c r="V19" s="5"/>
      <c r="W19" s="5"/>
      <c r="X19" s="5"/>
      <c r="Y19" s="5"/>
      <c r="Z19" s="5"/>
      <c r="AA19" s="5"/>
      <c r="AB19" s="5"/>
      <c r="AC19" s="5"/>
      <c r="AD19" s="5"/>
      <c r="AE19" s="5"/>
      <c r="AF19" s="5"/>
      <c r="AG19" s="5"/>
      <c r="AH19" s="5"/>
      <c r="AI19" s="5"/>
      <c r="AJ19" s="5"/>
    </row>
    <row r="20" spans="2:36" ht="15.75" customHeight="1" x14ac:dyDescent="0.15">
      <c r="C20" s="5"/>
      <c r="D20" s="379" t="s">
        <v>526</v>
      </c>
      <c r="E20" s="380"/>
      <c r="F20" s="380"/>
      <c r="G20" s="380"/>
      <c r="H20" s="380"/>
      <c r="I20" s="380"/>
      <c r="J20" s="380"/>
      <c r="K20" s="380"/>
      <c r="L20" s="381"/>
      <c r="M20" s="5"/>
      <c r="N20" s="502" t="str">
        <f>IF(DataVectors!$D$6=0,"",DataVectors!$D$6)</f>
        <v>Nom du centre de recherche</v>
      </c>
      <c r="O20" s="503"/>
      <c r="P20" s="503"/>
      <c r="Q20" s="503"/>
      <c r="R20" s="503"/>
      <c r="S20" s="503"/>
      <c r="T20" s="503"/>
      <c r="U20" s="503"/>
      <c r="V20" s="503"/>
      <c r="W20" s="503"/>
      <c r="X20" s="503"/>
      <c r="Y20" s="503"/>
      <c r="Z20" s="503"/>
      <c r="AA20" s="503"/>
      <c r="AB20" s="503"/>
      <c r="AC20" s="503"/>
      <c r="AD20" s="503"/>
      <c r="AE20" s="503"/>
      <c r="AF20" s="503"/>
      <c r="AG20" s="503"/>
      <c r="AH20" s="503"/>
      <c r="AI20" s="503"/>
      <c r="AJ20" s="504"/>
    </row>
    <row r="21" spans="2:36" ht="3" customHeight="1" x14ac:dyDescent="0.15">
      <c r="B21" s="62"/>
      <c r="C21" s="5"/>
      <c r="D21" s="5"/>
      <c r="F21" s="5"/>
      <c r="G21" s="5"/>
      <c r="H21" s="5"/>
      <c r="I21" s="5"/>
      <c r="J21" s="5"/>
      <c r="K21" s="5"/>
      <c r="L21" s="5"/>
      <c r="M21" s="5"/>
      <c r="N21" s="63"/>
      <c r="O21" s="63"/>
      <c r="P21" s="63"/>
      <c r="Q21" s="63"/>
      <c r="R21" s="63"/>
      <c r="S21" s="63"/>
      <c r="T21" s="5"/>
      <c r="U21" s="5"/>
      <c r="V21" s="5"/>
      <c r="W21" s="5"/>
      <c r="X21" s="5"/>
      <c r="Y21" s="5"/>
      <c r="Z21" s="5"/>
      <c r="AA21" s="5"/>
      <c r="AB21" s="5"/>
      <c r="AC21" s="5"/>
      <c r="AD21" s="5"/>
      <c r="AE21" s="5"/>
      <c r="AF21" s="5"/>
      <c r="AG21" s="5"/>
      <c r="AH21" s="5"/>
      <c r="AI21" s="5"/>
      <c r="AJ21" s="5"/>
    </row>
    <row r="22" spans="2:36" ht="15.75" customHeight="1" x14ac:dyDescent="0.15">
      <c r="B22" s="5"/>
      <c r="C22" s="5"/>
      <c r="D22" s="379" t="s">
        <v>527</v>
      </c>
      <c r="E22" s="380"/>
      <c r="F22" s="380"/>
      <c r="G22" s="380"/>
      <c r="H22" s="380"/>
      <c r="I22" s="380"/>
      <c r="J22" s="380"/>
      <c r="K22" s="380"/>
      <c r="L22" s="381"/>
      <c r="M22" s="5"/>
      <c r="N22" s="502" t="str">
        <f>IF(DataVectors!$F$6=0,"",DataVectors!$F$6)</f>
        <v>Adresse</v>
      </c>
      <c r="O22" s="503"/>
      <c r="P22" s="503"/>
      <c r="Q22" s="503"/>
      <c r="R22" s="503"/>
      <c r="S22" s="503"/>
      <c r="T22" s="503"/>
      <c r="U22" s="503"/>
      <c r="V22" s="503"/>
      <c r="W22" s="503"/>
      <c r="X22" s="503"/>
      <c r="Y22" s="503"/>
      <c r="Z22" s="503"/>
      <c r="AA22" s="503"/>
      <c r="AB22" s="503"/>
      <c r="AC22" s="503"/>
      <c r="AD22" s="503"/>
      <c r="AE22" s="503"/>
      <c r="AF22" s="503"/>
      <c r="AG22" s="503"/>
      <c r="AH22" s="503"/>
      <c r="AI22" s="503"/>
      <c r="AJ22" s="504"/>
    </row>
    <row r="23" spans="2:36" ht="3" customHeight="1" x14ac:dyDescent="0.15">
      <c r="B23" s="62"/>
      <c r="C23" s="62"/>
      <c r="D23" s="5"/>
      <c r="F23" s="5"/>
      <c r="G23" s="5"/>
      <c r="H23" s="5"/>
      <c r="I23" s="5"/>
      <c r="J23" s="5"/>
      <c r="K23" s="5"/>
      <c r="L23" s="5"/>
      <c r="M23" s="5"/>
      <c r="N23" s="63"/>
      <c r="O23" s="63"/>
      <c r="P23" s="63"/>
      <c r="Q23" s="63"/>
      <c r="R23" s="63"/>
      <c r="S23" s="63"/>
      <c r="T23" s="5"/>
      <c r="U23" s="5"/>
      <c r="V23" s="5"/>
      <c r="W23" s="5"/>
      <c r="X23" s="5"/>
      <c r="Y23" s="5"/>
      <c r="Z23" s="5"/>
      <c r="AA23" s="5"/>
      <c r="AB23" s="5"/>
      <c r="AC23" s="5"/>
      <c r="AD23" s="5"/>
      <c r="AE23" s="5"/>
      <c r="AF23" s="5"/>
      <c r="AG23" s="5"/>
      <c r="AH23" s="5"/>
      <c r="AI23" s="5"/>
      <c r="AJ23" s="5"/>
    </row>
    <row r="24" spans="2:36" ht="15.75" customHeight="1" x14ac:dyDescent="0.15">
      <c r="B24" s="5"/>
      <c r="C24" s="5"/>
      <c r="D24" s="379" t="s">
        <v>528</v>
      </c>
      <c r="E24" s="380"/>
      <c r="F24" s="380"/>
      <c r="G24" s="380"/>
      <c r="H24" s="380"/>
      <c r="I24" s="380"/>
      <c r="J24" s="380"/>
      <c r="K24" s="380"/>
      <c r="L24" s="381"/>
      <c r="M24" s="5"/>
      <c r="N24" s="502" t="str">
        <f>IF(DataVectors!$G$6=0,"",DataVectors!$G$6)</f>
        <v>NPA</v>
      </c>
      <c r="O24" s="503"/>
      <c r="P24" s="503"/>
      <c r="Q24" s="503"/>
      <c r="R24" s="503"/>
      <c r="S24" s="503"/>
      <c r="T24" s="503"/>
      <c r="U24" s="503"/>
      <c r="V24" s="503"/>
      <c r="W24" s="504"/>
      <c r="X24" s="379" t="s">
        <v>529</v>
      </c>
      <c r="Y24" s="380"/>
      <c r="Z24" s="380"/>
      <c r="AA24" s="380"/>
      <c r="AB24" s="381"/>
      <c r="AC24" s="502" t="str">
        <f>IF(DataVectors!$H$6=0,"",DataVectors!$H$6)</f>
        <v>Lieu</v>
      </c>
      <c r="AD24" s="503"/>
      <c r="AE24" s="503"/>
      <c r="AF24" s="503"/>
      <c r="AG24" s="503"/>
      <c r="AH24" s="503"/>
      <c r="AI24" s="503"/>
      <c r="AJ24" s="504"/>
    </row>
    <row r="25" spans="2:36" ht="3" customHeight="1" x14ac:dyDescent="0.15">
      <c r="B25" s="62"/>
      <c r="C25" s="62"/>
      <c r="D25" s="5"/>
      <c r="F25" s="5"/>
      <c r="G25" s="5"/>
      <c r="H25" s="5"/>
      <c r="I25" s="5"/>
      <c r="J25" s="5"/>
      <c r="K25" s="5"/>
      <c r="L25" s="5"/>
      <c r="M25" s="5"/>
      <c r="N25" s="63"/>
      <c r="O25" s="63"/>
      <c r="P25" s="63"/>
      <c r="Q25" s="63"/>
      <c r="R25" s="63"/>
      <c r="S25" s="63"/>
      <c r="T25" s="5"/>
      <c r="U25" s="5"/>
      <c r="V25" s="5"/>
      <c r="W25" s="5"/>
      <c r="X25" s="5"/>
      <c r="Y25" s="5"/>
      <c r="Z25" s="5"/>
      <c r="AA25" s="5"/>
      <c r="AB25" s="5"/>
      <c r="AC25" s="5"/>
      <c r="AD25" s="5"/>
      <c r="AE25" s="5"/>
      <c r="AF25" s="5"/>
      <c r="AG25" s="5"/>
      <c r="AH25" s="5"/>
      <c r="AI25" s="5"/>
      <c r="AJ25" s="5"/>
    </row>
    <row r="26" spans="2:36" ht="15.75" customHeight="1" x14ac:dyDescent="0.15">
      <c r="B26" s="5"/>
      <c r="C26" s="5"/>
      <c r="D26" s="379" t="s">
        <v>370</v>
      </c>
      <c r="E26" s="380"/>
      <c r="F26" s="380"/>
      <c r="G26" s="380"/>
      <c r="H26" s="380"/>
      <c r="I26" s="380"/>
      <c r="J26" s="380"/>
      <c r="K26" s="380"/>
      <c r="L26" s="381"/>
      <c r="M26" s="5"/>
      <c r="N26" s="499"/>
      <c r="O26" s="500"/>
      <c r="P26" s="500"/>
      <c r="Q26" s="500"/>
      <c r="R26" s="500"/>
      <c r="S26" s="500"/>
      <c r="T26" s="500"/>
      <c r="U26" s="500"/>
      <c r="V26" s="500"/>
      <c r="W26" s="501"/>
      <c r="X26" s="379" t="s">
        <v>530</v>
      </c>
      <c r="Y26" s="380"/>
      <c r="Z26" s="380"/>
      <c r="AA26" s="380"/>
      <c r="AB26" s="381"/>
      <c r="AC26" s="502" t="str">
        <f>IF(DataVectors!$E$6=0,"",DataVectors!$E$6)</f>
        <v>Pays</v>
      </c>
      <c r="AD26" s="503"/>
      <c r="AE26" s="503"/>
      <c r="AF26" s="503"/>
      <c r="AG26" s="503"/>
      <c r="AH26" s="503"/>
      <c r="AI26" s="503"/>
      <c r="AJ26" s="504"/>
    </row>
    <row r="27" spans="2:36" ht="3" customHeight="1" x14ac:dyDescent="0.15">
      <c r="B27" s="62"/>
      <c r="C27" s="62"/>
      <c r="D27" s="5"/>
      <c r="F27" s="5"/>
      <c r="G27" s="5"/>
      <c r="H27" s="5"/>
      <c r="I27" s="5"/>
      <c r="J27" s="5"/>
      <c r="K27" s="5"/>
      <c r="L27" s="5"/>
      <c r="M27" s="5"/>
      <c r="N27" s="63"/>
      <c r="O27" s="63"/>
      <c r="P27" s="63"/>
      <c r="Q27" s="63"/>
      <c r="R27" s="63"/>
      <c r="S27" s="63"/>
      <c r="T27" s="5"/>
      <c r="U27" s="5"/>
      <c r="V27" s="5"/>
      <c r="W27" s="5"/>
      <c r="X27" s="5"/>
      <c r="Y27" s="5"/>
      <c r="Z27" s="5"/>
      <c r="AA27" s="5"/>
      <c r="AB27" s="5"/>
      <c r="AC27" s="5"/>
      <c r="AD27" s="5"/>
      <c r="AE27" s="5"/>
      <c r="AF27" s="5"/>
      <c r="AG27" s="5"/>
      <c r="AH27" s="5"/>
      <c r="AI27" s="5"/>
      <c r="AJ27" s="5"/>
    </row>
    <row r="28" spans="2:36" ht="15.75" customHeight="1" x14ac:dyDescent="0.15">
      <c r="B28" s="5"/>
      <c r="C28" s="5"/>
      <c r="D28" s="379" t="s">
        <v>8</v>
      </c>
      <c r="E28" s="380"/>
      <c r="F28" s="380"/>
      <c r="G28" s="380"/>
      <c r="H28" s="380"/>
      <c r="I28" s="380"/>
      <c r="J28" s="380"/>
      <c r="K28" s="380"/>
      <c r="L28" s="381"/>
      <c r="M28" s="5"/>
      <c r="N28" s="496" t="str">
        <f>IF(DataVectors!$L$6=0,"",DataVectors!$L$6)</f>
        <v>E-Mail</v>
      </c>
      <c r="O28" s="497"/>
      <c r="P28" s="497"/>
      <c r="Q28" s="497"/>
      <c r="R28" s="497"/>
      <c r="S28" s="497"/>
      <c r="T28" s="497"/>
      <c r="U28" s="497"/>
      <c r="V28" s="497"/>
      <c r="W28" s="497"/>
      <c r="X28" s="497"/>
      <c r="Y28" s="497"/>
      <c r="Z28" s="497"/>
      <c r="AA28" s="497"/>
      <c r="AB28" s="497"/>
      <c r="AC28" s="497"/>
      <c r="AD28" s="497"/>
      <c r="AE28" s="497"/>
      <c r="AF28" s="497"/>
      <c r="AG28" s="497"/>
      <c r="AH28" s="497"/>
      <c r="AI28" s="497"/>
      <c r="AJ28" s="498"/>
    </row>
    <row r="29" spans="2:36" ht="3" customHeight="1" x14ac:dyDescent="0.15">
      <c r="B29" s="62"/>
      <c r="C29" s="62"/>
      <c r="D29" s="5"/>
      <c r="F29" s="5"/>
      <c r="G29" s="5"/>
      <c r="H29" s="5"/>
      <c r="I29" s="5"/>
      <c r="J29" s="5"/>
      <c r="K29" s="5"/>
      <c r="L29" s="5"/>
      <c r="M29" s="5"/>
      <c r="N29" s="63"/>
      <c r="O29" s="63"/>
      <c r="P29" s="63"/>
      <c r="Q29" s="63"/>
      <c r="R29" s="63"/>
      <c r="S29" s="63"/>
      <c r="T29" s="5"/>
      <c r="U29" s="5"/>
      <c r="V29" s="5"/>
      <c r="W29" s="5"/>
      <c r="X29" s="5"/>
      <c r="Y29" s="5"/>
      <c r="Z29" s="5"/>
      <c r="AA29" s="5"/>
      <c r="AB29" s="5"/>
      <c r="AC29" s="5"/>
      <c r="AD29" s="5"/>
      <c r="AE29" s="5"/>
      <c r="AF29" s="5"/>
      <c r="AG29" s="5"/>
      <c r="AH29" s="5"/>
      <c r="AI29" s="5"/>
      <c r="AJ29" s="5"/>
    </row>
    <row r="30" spans="2:36" ht="15.75" customHeight="1" x14ac:dyDescent="0.15">
      <c r="B30" s="5"/>
      <c r="C30" s="5"/>
      <c r="D30" s="379" t="s">
        <v>531</v>
      </c>
      <c r="E30" s="380"/>
      <c r="F30" s="380"/>
      <c r="G30" s="380"/>
      <c r="H30" s="380"/>
      <c r="I30" s="380"/>
      <c r="J30" s="380"/>
      <c r="K30" s="380"/>
      <c r="L30" s="381"/>
      <c r="M30" s="5"/>
      <c r="N30" s="511" t="str">
        <f>IF(DataVectors!$M$6=0,"",DataVectors!$M$6)</f>
        <v>Téléphone 1</v>
      </c>
      <c r="O30" s="512"/>
      <c r="P30" s="512"/>
      <c r="Q30" s="512"/>
      <c r="R30" s="512"/>
      <c r="S30" s="512"/>
      <c r="T30" s="512"/>
      <c r="U30" s="512"/>
      <c r="V30" s="512"/>
      <c r="W30" s="512"/>
      <c r="X30" s="512"/>
      <c r="Y30" s="512"/>
      <c r="Z30" s="512"/>
      <c r="AA30" s="512"/>
      <c r="AB30" s="512"/>
      <c r="AC30" s="512"/>
      <c r="AD30" s="512"/>
      <c r="AE30" s="512"/>
      <c r="AF30" s="512"/>
      <c r="AG30" s="512"/>
      <c r="AH30" s="512"/>
      <c r="AI30" s="512"/>
      <c r="AJ30" s="513"/>
    </row>
    <row r="31" spans="2:36" ht="3" customHeight="1" x14ac:dyDescent="0.15">
      <c r="B31" s="62"/>
      <c r="C31" s="62"/>
      <c r="D31" s="5"/>
      <c r="F31" s="5"/>
      <c r="G31" s="5"/>
      <c r="H31" s="5"/>
      <c r="I31" s="5"/>
      <c r="J31" s="5"/>
      <c r="K31" s="5"/>
      <c r="L31" s="5"/>
      <c r="M31" s="5"/>
      <c r="N31" s="63"/>
      <c r="O31" s="63"/>
      <c r="P31" s="63"/>
      <c r="Q31" s="63"/>
      <c r="R31" s="63"/>
      <c r="S31" s="63"/>
      <c r="T31" s="5"/>
      <c r="U31" s="5"/>
      <c r="V31" s="5"/>
      <c r="W31" s="5"/>
      <c r="X31" s="5"/>
      <c r="Y31" s="5"/>
      <c r="Z31" s="5"/>
      <c r="AA31" s="5"/>
      <c r="AB31" s="5"/>
      <c r="AC31" s="5"/>
      <c r="AD31" s="5"/>
      <c r="AE31" s="5"/>
      <c r="AF31" s="5"/>
      <c r="AG31" s="5"/>
      <c r="AH31" s="5"/>
      <c r="AI31" s="5"/>
      <c r="AJ31" s="5"/>
    </row>
    <row r="32" spans="2:36" ht="42.5" customHeight="1" x14ac:dyDescent="0.15">
      <c r="B32" s="416" t="s">
        <v>532</v>
      </c>
      <c r="C32" s="417"/>
      <c r="D32" s="417"/>
      <c r="E32" s="417"/>
      <c r="F32" s="417"/>
      <c r="G32" s="417"/>
      <c r="H32" s="417"/>
      <c r="I32" s="417"/>
      <c r="J32" s="417"/>
      <c r="K32" s="417"/>
      <c r="L32" s="418"/>
      <c r="M32" s="5"/>
      <c r="N32" s="505"/>
      <c r="O32" s="506"/>
      <c r="P32" s="506"/>
      <c r="Q32" s="506"/>
      <c r="R32" s="506"/>
      <c r="S32" s="506"/>
      <c r="T32" s="506"/>
      <c r="U32" s="506"/>
      <c r="V32" s="506"/>
      <c r="W32" s="506"/>
      <c r="X32" s="506"/>
      <c r="Y32" s="506"/>
      <c r="Z32" s="506"/>
      <c r="AA32" s="506"/>
      <c r="AB32" s="506"/>
      <c r="AC32" s="506"/>
      <c r="AD32" s="506"/>
      <c r="AE32" s="506"/>
      <c r="AF32" s="506"/>
      <c r="AG32" s="506"/>
      <c r="AH32" s="506"/>
      <c r="AI32" s="506"/>
      <c r="AJ32" s="507"/>
    </row>
    <row r="33" spans="2:36" ht="3" customHeight="1" x14ac:dyDescent="0.15">
      <c r="B33" s="62"/>
      <c r="C33" s="62"/>
      <c r="D33" s="5"/>
      <c r="F33" s="5"/>
      <c r="G33" s="5"/>
      <c r="H33" s="5"/>
      <c r="I33" s="5"/>
      <c r="J33" s="5"/>
      <c r="K33" s="5"/>
      <c r="L33" s="5"/>
      <c r="M33" s="5"/>
      <c r="N33" s="63"/>
      <c r="O33" s="63"/>
      <c r="P33" s="63"/>
      <c r="Q33" s="63"/>
      <c r="R33" s="63"/>
      <c r="S33" s="63"/>
      <c r="T33" s="5"/>
      <c r="U33" s="5"/>
      <c r="V33" s="5"/>
      <c r="W33" s="5"/>
      <c r="X33" s="5"/>
      <c r="Y33" s="5"/>
      <c r="Z33" s="5"/>
      <c r="AA33" s="5"/>
      <c r="AB33" s="5"/>
      <c r="AC33" s="5"/>
      <c r="AD33" s="5"/>
      <c r="AE33" s="5"/>
      <c r="AF33" s="5"/>
      <c r="AG33" s="5"/>
      <c r="AH33" s="5"/>
      <c r="AI33" s="5"/>
      <c r="AJ33" s="5"/>
    </row>
    <row r="34" spans="2:36" ht="15.75" customHeight="1" x14ac:dyDescent="0.15">
      <c r="B34" s="271" t="s">
        <v>533</v>
      </c>
      <c r="C34" s="326"/>
      <c r="D34" s="326"/>
      <c r="E34" s="326"/>
      <c r="F34" s="326"/>
      <c r="G34" s="326"/>
      <c r="H34" s="326"/>
      <c r="I34" s="326"/>
      <c r="J34" s="326"/>
      <c r="K34" s="326"/>
      <c r="L34" s="272"/>
      <c r="M34" s="5"/>
      <c r="N34" s="508" t="str">
        <f>IF(DataVectors!D46=0,"",DataVectors!D46)</f>
        <v>Titre</v>
      </c>
      <c r="O34" s="509"/>
      <c r="P34" s="510"/>
      <c r="Q34" s="253" t="s">
        <v>171</v>
      </c>
      <c r="R34" s="255"/>
      <c r="S34" s="508" t="str">
        <f>IF(DataVectors!E46=0,"",DataVectors!E46)</f>
        <v>Prénom</v>
      </c>
      <c r="T34" s="509"/>
      <c r="U34" s="509"/>
      <c r="V34" s="509"/>
      <c r="W34" s="509"/>
      <c r="X34" s="509"/>
      <c r="Y34" s="510"/>
      <c r="Z34" s="508" t="str">
        <f>IF(DataVectors!F46=0,"",DataVectors!F46)</f>
        <v>Nom</v>
      </c>
      <c r="AA34" s="509"/>
      <c r="AB34" s="509"/>
      <c r="AC34" s="509"/>
      <c r="AD34" s="509"/>
      <c r="AE34" s="509"/>
      <c r="AF34" s="509"/>
      <c r="AG34" s="509"/>
      <c r="AH34" s="509"/>
      <c r="AI34" s="509"/>
      <c r="AJ34" s="510"/>
    </row>
    <row r="35" spans="2:36" ht="3" customHeight="1" x14ac:dyDescent="0.15">
      <c r="B35" s="62"/>
      <c r="C35" s="62"/>
      <c r="D35" s="5"/>
      <c r="F35" s="5"/>
      <c r="G35" s="5"/>
      <c r="H35" s="5"/>
      <c r="I35" s="5"/>
      <c r="J35" s="5"/>
      <c r="K35" s="5"/>
      <c r="L35" s="5"/>
      <c r="M35" s="5"/>
      <c r="N35" s="63"/>
      <c r="O35" s="63"/>
      <c r="P35" s="63"/>
      <c r="Q35" s="63"/>
      <c r="R35" s="63"/>
      <c r="S35" s="63"/>
      <c r="T35" s="5"/>
      <c r="U35" s="5"/>
      <c r="V35" s="5"/>
      <c r="W35" s="5"/>
      <c r="X35" s="5"/>
      <c r="Y35" s="5"/>
      <c r="Z35" s="5"/>
      <c r="AA35" s="5"/>
      <c r="AB35" s="5"/>
      <c r="AC35" s="5"/>
      <c r="AD35" s="5"/>
      <c r="AE35" s="5"/>
      <c r="AF35" s="5"/>
      <c r="AG35" s="5"/>
      <c r="AH35" s="5"/>
      <c r="AI35" s="5"/>
      <c r="AJ35" s="5"/>
    </row>
    <row r="36" spans="2:36" ht="15.75" customHeight="1" x14ac:dyDescent="0.15">
      <c r="C36" s="5"/>
      <c r="D36" s="379" t="s">
        <v>526</v>
      </c>
      <c r="E36" s="380"/>
      <c r="F36" s="380"/>
      <c r="G36" s="380"/>
      <c r="H36" s="380"/>
      <c r="I36" s="380"/>
      <c r="J36" s="380"/>
      <c r="K36" s="380"/>
      <c r="L36" s="381"/>
      <c r="M36" s="5"/>
      <c r="N36" s="499"/>
      <c r="O36" s="500"/>
      <c r="P36" s="500"/>
      <c r="Q36" s="500"/>
      <c r="R36" s="500"/>
      <c r="S36" s="500"/>
      <c r="T36" s="500"/>
      <c r="U36" s="500"/>
      <c r="V36" s="500"/>
      <c r="W36" s="500"/>
      <c r="X36" s="500"/>
      <c r="Y36" s="500"/>
      <c r="Z36" s="500"/>
      <c r="AA36" s="500"/>
      <c r="AB36" s="500"/>
      <c r="AC36" s="500"/>
      <c r="AD36" s="500"/>
      <c r="AE36" s="500"/>
      <c r="AF36" s="500"/>
      <c r="AG36" s="500"/>
      <c r="AH36" s="500"/>
      <c r="AI36" s="500"/>
      <c r="AJ36" s="501"/>
    </row>
    <row r="37" spans="2:36" ht="3" customHeight="1" x14ac:dyDescent="0.15">
      <c r="B37" s="62"/>
      <c r="C37" s="5"/>
      <c r="D37" s="5"/>
      <c r="F37" s="5"/>
      <c r="G37" s="5"/>
      <c r="H37" s="5"/>
      <c r="I37" s="5"/>
      <c r="J37" s="5"/>
      <c r="K37" s="5"/>
      <c r="L37" s="5"/>
      <c r="M37" s="5"/>
      <c r="N37" s="63"/>
      <c r="O37" s="63"/>
      <c r="P37" s="63"/>
      <c r="Q37" s="63"/>
      <c r="R37" s="63"/>
      <c r="S37" s="63"/>
      <c r="T37" s="5"/>
      <c r="U37" s="5"/>
      <c r="V37" s="5"/>
      <c r="W37" s="5"/>
      <c r="X37" s="5"/>
      <c r="Y37" s="5"/>
      <c r="Z37" s="5"/>
      <c r="AA37" s="5"/>
      <c r="AB37" s="5"/>
      <c r="AC37" s="5"/>
      <c r="AD37" s="5"/>
      <c r="AE37" s="5"/>
      <c r="AF37" s="5"/>
      <c r="AG37" s="5"/>
      <c r="AH37" s="5"/>
      <c r="AI37" s="5"/>
      <c r="AJ37" s="5"/>
    </row>
    <row r="38" spans="2:36" ht="15.75" customHeight="1" x14ac:dyDescent="0.15">
      <c r="B38" s="5"/>
      <c r="C38" s="5"/>
      <c r="D38" s="379" t="s">
        <v>527</v>
      </c>
      <c r="E38" s="380"/>
      <c r="F38" s="380"/>
      <c r="G38" s="380"/>
      <c r="H38" s="380"/>
      <c r="I38" s="380"/>
      <c r="J38" s="380"/>
      <c r="K38" s="380"/>
      <c r="L38" s="381"/>
      <c r="M38" s="5"/>
      <c r="N38" s="502" t="str">
        <f>IF(DataVectors!G46=0,"",DataVectors!G46)</f>
        <v>Adresse</v>
      </c>
      <c r="O38" s="503"/>
      <c r="P38" s="503"/>
      <c r="Q38" s="503"/>
      <c r="R38" s="503"/>
      <c r="S38" s="503"/>
      <c r="T38" s="503"/>
      <c r="U38" s="503"/>
      <c r="V38" s="503"/>
      <c r="W38" s="503"/>
      <c r="X38" s="503"/>
      <c r="Y38" s="503"/>
      <c r="Z38" s="503"/>
      <c r="AA38" s="503"/>
      <c r="AB38" s="503"/>
      <c r="AC38" s="503"/>
      <c r="AD38" s="503"/>
      <c r="AE38" s="503"/>
      <c r="AF38" s="503"/>
      <c r="AG38" s="503"/>
      <c r="AH38" s="503"/>
      <c r="AI38" s="503"/>
      <c r="AJ38" s="504"/>
    </row>
    <row r="39" spans="2:36" ht="3" customHeight="1" x14ac:dyDescent="0.15">
      <c r="B39" s="62"/>
      <c r="C39" s="62"/>
      <c r="D39" s="5"/>
      <c r="F39" s="5"/>
      <c r="G39" s="5"/>
      <c r="H39" s="5"/>
      <c r="I39" s="5"/>
      <c r="J39" s="5"/>
      <c r="K39" s="5"/>
      <c r="L39" s="5"/>
      <c r="M39" s="5"/>
      <c r="N39" s="63"/>
      <c r="O39" s="63"/>
      <c r="P39" s="63"/>
      <c r="Q39" s="63"/>
      <c r="R39" s="63"/>
      <c r="S39" s="63"/>
      <c r="T39" s="5"/>
      <c r="U39" s="5"/>
      <c r="V39" s="5"/>
      <c r="W39" s="5"/>
      <c r="X39" s="5"/>
      <c r="Y39" s="5"/>
      <c r="Z39" s="5"/>
      <c r="AA39" s="5"/>
      <c r="AB39" s="5"/>
      <c r="AC39" s="5"/>
      <c r="AD39" s="5"/>
      <c r="AE39" s="5"/>
      <c r="AF39" s="5"/>
      <c r="AG39" s="5"/>
      <c r="AH39" s="5"/>
      <c r="AI39" s="5"/>
      <c r="AJ39" s="5"/>
    </row>
    <row r="40" spans="2:36" ht="15.75" customHeight="1" x14ac:dyDescent="0.15">
      <c r="B40" s="5"/>
      <c r="C40" s="5"/>
      <c r="D40" s="379" t="s">
        <v>528</v>
      </c>
      <c r="E40" s="380"/>
      <c r="F40" s="380"/>
      <c r="G40" s="380"/>
      <c r="H40" s="380"/>
      <c r="I40" s="380"/>
      <c r="J40" s="380"/>
      <c r="K40" s="380"/>
      <c r="L40" s="381"/>
      <c r="M40" s="5"/>
      <c r="N40" s="502" t="str">
        <f>IF(DataVectors!H46=0,"",DataVectors!H46)</f>
        <v>NPA</v>
      </c>
      <c r="O40" s="503"/>
      <c r="P40" s="503"/>
      <c r="Q40" s="503"/>
      <c r="R40" s="503"/>
      <c r="S40" s="503"/>
      <c r="T40" s="503"/>
      <c r="U40" s="503"/>
      <c r="V40" s="503"/>
      <c r="W40" s="504"/>
      <c r="X40" s="379" t="s">
        <v>529</v>
      </c>
      <c r="Y40" s="380"/>
      <c r="Z40" s="380"/>
      <c r="AA40" s="380"/>
      <c r="AB40" s="381"/>
      <c r="AC40" s="502" t="str">
        <f>IF(DataVectors!I46=0,"",DataVectors!I46)</f>
        <v>Lieu</v>
      </c>
      <c r="AD40" s="503"/>
      <c r="AE40" s="503"/>
      <c r="AF40" s="503"/>
      <c r="AG40" s="503"/>
      <c r="AH40" s="503"/>
      <c r="AI40" s="503"/>
      <c r="AJ40" s="504"/>
    </row>
    <row r="41" spans="2:36" ht="3" customHeight="1" x14ac:dyDescent="0.15">
      <c r="B41" s="62"/>
      <c r="C41" s="62"/>
      <c r="D41" s="5"/>
      <c r="F41" s="5"/>
      <c r="G41" s="5"/>
      <c r="H41" s="5"/>
      <c r="I41" s="5"/>
      <c r="J41" s="5"/>
      <c r="K41" s="5"/>
      <c r="L41" s="5"/>
      <c r="M41" s="5"/>
      <c r="N41" s="63"/>
      <c r="O41" s="63"/>
      <c r="P41" s="63"/>
      <c r="Q41" s="63"/>
      <c r="R41" s="63"/>
      <c r="S41" s="63"/>
      <c r="T41" s="5"/>
      <c r="U41" s="5"/>
      <c r="V41" s="5"/>
      <c r="W41" s="5"/>
      <c r="X41" s="5"/>
      <c r="Y41" s="5"/>
      <c r="Z41" s="5"/>
      <c r="AA41" s="5"/>
      <c r="AB41" s="5"/>
      <c r="AC41" s="5"/>
      <c r="AD41" s="5"/>
      <c r="AE41" s="5"/>
      <c r="AF41" s="5"/>
      <c r="AG41" s="5"/>
      <c r="AH41" s="5"/>
      <c r="AI41" s="5"/>
      <c r="AJ41" s="5"/>
    </row>
    <row r="42" spans="2:36" ht="15.75" customHeight="1" x14ac:dyDescent="0.15">
      <c r="B42" s="5"/>
      <c r="C42" s="5"/>
      <c r="D42" s="379" t="s">
        <v>370</v>
      </c>
      <c r="E42" s="380"/>
      <c r="F42" s="380"/>
      <c r="G42" s="380"/>
      <c r="H42" s="380"/>
      <c r="I42" s="380"/>
      <c r="J42" s="380"/>
      <c r="K42" s="380"/>
      <c r="L42" s="381"/>
      <c r="M42" s="5"/>
      <c r="N42" s="499"/>
      <c r="O42" s="500"/>
      <c r="P42" s="500"/>
      <c r="Q42" s="500"/>
      <c r="R42" s="500"/>
      <c r="S42" s="500"/>
      <c r="T42" s="500"/>
      <c r="U42" s="500"/>
      <c r="V42" s="500"/>
      <c r="W42" s="501"/>
      <c r="X42" s="379" t="s">
        <v>534</v>
      </c>
      <c r="Y42" s="380"/>
      <c r="Z42" s="380"/>
      <c r="AA42" s="380"/>
      <c r="AB42" s="381"/>
      <c r="AC42" s="502" t="str">
        <f>IF(DataVectors!J46=0,"",DataVectors!J46)</f>
        <v>Pays</v>
      </c>
      <c r="AD42" s="503"/>
      <c r="AE42" s="503"/>
      <c r="AF42" s="503"/>
      <c r="AG42" s="503"/>
      <c r="AH42" s="503"/>
      <c r="AI42" s="503"/>
      <c r="AJ42" s="504"/>
    </row>
    <row r="43" spans="2:36" ht="3" customHeight="1" x14ac:dyDescent="0.15">
      <c r="B43" s="62"/>
      <c r="C43" s="62"/>
      <c r="D43" s="5"/>
      <c r="F43" s="5"/>
      <c r="G43" s="5"/>
      <c r="H43" s="5"/>
      <c r="I43" s="5"/>
      <c r="J43" s="5"/>
      <c r="K43" s="5"/>
      <c r="L43" s="5"/>
      <c r="M43" s="5"/>
      <c r="N43" s="63"/>
      <c r="O43" s="63"/>
      <c r="P43" s="63"/>
      <c r="Q43" s="63"/>
      <c r="R43" s="63"/>
      <c r="S43" s="63"/>
      <c r="T43" s="5"/>
      <c r="U43" s="5"/>
      <c r="V43" s="5"/>
      <c r="W43" s="5"/>
      <c r="X43" s="5"/>
      <c r="Y43" s="5"/>
      <c r="Z43" s="5"/>
      <c r="AA43" s="5"/>
      <c r="AB43" s="5"/>
      <c r="AC43" s="5"/>
      <c r="AD43" s="5"/>
      <c r="AE43" s="5"/>
      <c r="AF43" s="5"/>
      <c r="AG43" s="5"/>
      <c r="AH43" s="5"/>
      <c r="AI43" s="5"/>
      <c r="AJ43" s="5"/>
    </row>
    <row r="44" spans="2:36" ht="15.75" customHeight="1" x14ac:dyDescent="0.15">
      <c r="B44" s="5"/>
      <c r="C44" s="5"/>
      <c r="D44" s="379" t="s">
        <v>8</v>
      </c>
      <c r="E44" s="380"/>
      <c r="F44" s="380"/>
      <c r="G44" s="380"/>
      <c r="H44" s="380"/>
      <c r="I44" s="380"/>
      <c r="J44" s="380"/>
      <c r="K44" s="380"/>
      <c r="L44" s="381"/>
      <c r="M44" s="5"/>
      <c r="N44" s="496" t="str">
        <f>IF(DataVectors!K46=0,"",DataVectors!K46)</f>
        <v>E-Mail</v>
      </c>
      <c r="O44" s="497"/>
      <c r="P44" s="497"/>
      <c r="Q44" s="497"/>
      <c r="R44" s="497"/>
      <c r="S44" s="497"/>
      <c r="T44" s="497"/>
      <c r="U44" s="497"/>
      <c r="V44" s="497"/>
      <c r="W44" s="497"/>
      <c r="X44" s="497"/>
      <c r="Y44" s="497"/>
      <c r="Z44" s="497"/>
      <c r="AA44" s="497"/>
      <c r="AB44" s="497"/>
      <c r="AC44" s="497"/>
      <c r="AD44" s="497"/>
      <c r="AE44" s="497"/>
      <c r="AF44" s="497"/>
      <c r="AG44" s="497"/>
      <c r="AH44" s="497"/>
      <c r="AI44" s="497"/>
      <c r="AJ44" s="498"/>
    </row>
    <row r="45" spans="2:36" ht="3" customHeight="1" x14ac:dyDescent="0.15">
      <c r="B45" s="62"/>
      <c r="C45" s="62"/>
      <c r="D45" s="5"/>
      <c r="F45" s="5"/>
      <c r="G45" s="5"/>
      <c r="H45" s="5"/>
      <c r="I45" s="5"/>
      <c r="J45" s="5"/>
      <c r="K45" s="5"/>
      <c r="L45" s="5"/>
      <c r="M45" s="5"/>
      <c r="N45" s="63"/>
      <c r="O45" s="63"/>
      <c r="P45" s="63"/>
      <c r="Q45" s="63"/>
      <c r="R45" s="63"/>
      <c r="S45" s="63"/>
      <c r="T45" s="5"/>
      <c r="U45" s="5"/>
      <c r="V45" s="5"/>
      <c r="W45" s="5"/>
      <c r="X45" s="5"/>
      <c r="Y45" s="5"/>
      <c r="Z45" s="5"/>
      <c r="AA45" s="5"/>
      <c r="AB45" s="5"/>
      <c r="AC45" s="5"/>
      <c r="AD45" s="5"/>
      <c r="AE45" s="5"/>
      <c r="AF45" s="5"/>
      <c r="AG45" s="5"/>
      <c r="AH45" s="5"/>
      <c r="AI45" s="5"/>
      <c r="AJ45" s="5"/>
    </row>
    <row r="46" spans="2:36" ht="15.75" customHeight="1" x14ac:dyDescent="0.15">
      <c r="B46" s="5"/>
      <c r="C46" s="5"/>
      <c r="D46" s="379" t="s">
        <v>531</v>
      </c>
      <c r="E46" s="380"/>
      <c r="F46" s="380"/>
      <c r="G46" s="380"/>
      <c r="H46" s="380"/>
      <c r="I46" s="380"/>
      <c r="J46" s="380"/>
      <c r="K46" s="380"/>
      <c r="L46" s="381"/>
      <c r="M46" s="5"/>
      <c r="N46" s="493"/>
      <c r="O46" s="494"/>
      <c r="P46" s="494"/>
      <c r="Q46" s="494"/>
      <c r="R46" s="494"/>
      <c r="S46" s="494"/>
      <c r="T46" s="494"/>
      <c r="U46" s="494"/>
      <c r="V46" s="494"/>
      <c r="W46" s="494"/>
      <c r="X46" s="494"/>
      <c r="Y46" s="494"/>
      <c r="Z46" s="494"/>
      <c r="AA46" s="494"/>
      <c r="AB46" s="494"/>
      <c r="AC46" s="494"/>
      <c r="AD46" s="494"/>
      <c r="AE46" s="494"/>
      <c r="AF46" s="494"/>
      <c r="AG46" s="494"/>
      <c r="AH46" s="494"/>
      <c r="AI46" s="494"/>
      <c r="AJ46" s="495"/>
    </row>
    <row r="47" spans="2:36" ht="3" customHeight="1" x14ac:dyDescent="0.15">
      <c r="B47" s="5"/>
      <c r="C47" s="5"/>
      <c r="D47" s="62"/>
      <c r="E47" s="62"/>
      <c r="F47" s="62"/>
      <c r="G47" s="62"/>
      <c r="H47" s="62"/>
      <c r="I47" s="62"/>
      <c r="J47" s="62"/>
      <c r="K47" s="62"/>
      <c r="L47" s="62"/>
      <c r="M47" s="5"/>
      <c r="N47" s="78"/>
      <c r="O47" s="79"/>
      <c r="P47" s="79"/>
      <c r="Q47" s="79"/>
      <c r="R47" s="79"/>
      <c r="S47" s="79"/>
      <c r="T47" s="79"/>
      <c r="U47" s="79"/>
      <c r="V47" s="79"/>
      <c r="W47" s="79"/>
      <c r="X47" s="79"/>
      <c r="Y47" s="79"/>
      <c r="Z47" s="79"/>
      <c r="AA47" s="79"/>
      <c r="AB47" s="79"/>
      <c r="AC47" s="79"/>
      <c r="AD47" s="79"/>
      <c r="AE47" s="79"/>
      <c r="AF47" s="79"/>
      <c r="AG47" s="79"/>
      <c r="AH47" s="79"/>
      <c r="AI47" s="79"/>
      <c r="AJ47" s="79"/>
    </row>
    <row r="48" spans="2:36" ht="15.75" customHeight="1" x14ac:dyDescent="0.15">
      <c r="B48" s="271" t="s">
        <v>535</v>
      </c>
      <c r="C48" s="326"/>
      <c r="D48" s="326"/>
      <c r="E48" s="326"/>
      <c r="F48" s="326"/>
      <c r="G48" s="326"/>
      <c r="H48" s="326"/>
      <c r="I48" s="326"/>
      <c r="J48" s="326"/>
      <c r="K48" s="326"/>
      <c r="L48" s="272"/>
      <c r="M48" s="5"/>
      <c r="N48" s="80"/>
      <c r="O48" s="413" t="s">
        <v>536</v>
      </c>
      <c r="P48" s="414"/>
      <c r="Q48" s="414"/>
      <c r="R48" s="414"/>
      <c r="S48" s="415"/>
      <c r="U48" s="80"/>
      <c r="V48" s="413" t="s">
        <v>537</v>
      </c>
      <c r="W48" s="414"/>
      <c r="X48" s="414"/>
      <c r="Y48" s="414"/>
      <c r="Z48" s="415"/>
      <c r="AB48" s="80"/>
      <c r="AC48" s="81" t="s">
        <v>538</v>
      </c>
      <c r="AD48" s="82"/>
      <c r="AE48" s="82"/>
      <c r="AF48" s="82"/>
      <c r="AG48" s="83"/>
      <c r="AH48" s="79"/>
      <c r="AI48" s="79"/>
      <c r="AJ48" s="79"/>
    </row>
    <row r="49" spans="2:36" ht="3" customHeight="1" x14ac:dyDescent="0.15">
      <c r="B49" s="5"/>
      <c r="C49" s="5"/>
      <c r="D49" s="5"/>
      <c r="E49" s="63"/>
      <c r="F49" s="63"/>
      <c r="G49" s="63"/>
      <c r="H49" s="63"/>
      <c r="I49" s="63"/>
      <c r="J49" s="63"/>
      <c r="K49" s="5"/>
      <c r="L49" s="5"/>
      <c r="M49" s="5"/>
      <c r="N49" s="5"/>
      <c r="O49" s="5"/>
      <c r="P49" s="5"/>
      <c r="Q49" s="5"/>
      <c r="R49" s="5"/>
      <c r="S49" s="5"/>
      <c r="T49" s="5"/>
      <c r="U49" s="5"/>
      <c r="V49" s="5"/>
      <c r="W49" s="5"/>
      <c r="X49" s="5"/>
      <c r="Y49" s="5"/>
      <c r="Z49" s="5"/>
      <c r="AA49" s="5"/>
      <c r="AB49" s="5"/>
      <c r="AC49" s="5"/>
      <c r="AD49" s="5"/>
      <c r="AE49" s="5"/>
      <c r="AF49" s="5"/>
      <c r="AG49" s="5"/>
      <c r="AH49" s="5"/>
      <c r="AI49" s="5"/>
      <c r="AJ49" s="5"/>
    </row>
    <row r="50" spans="2:36" ht="17.25" customHeight="1" x14ac:dyDescent="0.15">
      <c r="B50" s="397" t="s">
        <v>539</v>
      </c>
      <c r="C50" s="398"/>
      <c r="D50" s="398"/>
      <c r="E50" s="398"/>
      <c r="F50" s="398"/>
      <c r="G50" s="398"/>
      <c r="H50" s="398"/>
      <c r="I50" s="398"/>
      <c r="J50" s="398"/>
      <c r="K50" s="398"/>
      <c r="L50" s="399"/>
      <c r="M50" s="63"/>
      <c r="N50" s="316" t="s">
        <v>677</v>
      </c>
      <c r="O50" s="317"/>
      <c r="P50" s="317"/>
      <c r="Q50" s="317"/>
      <c r="R50" s="317"/>
      <c r="S50" s="317"/>
      <c r="T50" s="317"/>
      <c r="U50" s="317"/>
      <c r="V50" s="317"/>
      <c r="W50" s="317"/>
      <c r="X50" s="317"/>
      <c r="Y50" s="317"/>
      <c r="Z50" s="317"/>
      <c r="AA50" s="317"/>
      <c r="AB50" s="317"/>
      <c r="AC50" s="317"/>
      <c r="AD50" s="317"/>
      <c r="AE50" s="317"/>
      <c r="AF50" s="317"/>
      <c r="AG50" s="317"/>
      <c r="AH50" s="317"/>
      <c r="AI50" s="317"/>
      <c r="AJ50" s="318"/>
    </row>
    <row r="51" spans="2:36" ht="12" customHeight="1" x14ac:dyDescent="0.15">
      <c r="B51" s="402"/>
      <c r="C51" s="403"/>
      <c r="D51" s="403"/>
      <c r="E51" s="403"/>
      <c r="F51" s="403"/>
      <c r="G51" s="403"/>
      <c r="H51" s="403"/>
      <c r="I51" s="403"/>
      <c r="J51" s="403"/>
      <c r="K51" s="403"/>
      <c r="L51" s="404"/>
      <c r="M51" s="63"/>
      <c r="N51" s="319"/>
      <c r="O51" s="320"/>
      <c r="P51" s="320"/>
      <c r="Q51" s="320"/>
      <c r="R51" s="320"/>
      <c r="S51" s="320"/>
      <c r="T51" s="320"/>
      <c r="U51" s="320"/>
      <c r="V51" s="320"/>
      <c r="W51" s="320"/>
      <c r="X51" s="320"/>
      <c r="Y51" s="320"/>
      <c r="Z51" s="320"/>
      <c r="AA51" s="320"/>
      <c r="AB51" s="320"/>
      <c r="AC51" s="320"/>
      <c r="AD51" s="320"/>
      <c r="AE51" s="320"/>
      <c r="AF51" s="320"/>
      <c r="AG51" s="320"/>
      <c r="AH51" s="320"/>
      <c r="AI51" s="320"/>
      <c r="AJ51" s="321"/>
    </row>
    <row r="52" spans="2:36" ht="3" customHeight="1" x14ac:dyDescent="0.15">
      <c r="B52" s="5"/>
      <c r="C52" s="5"/>
      <c r="D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row>
    <row r="53" spans="2:36" ht="17.25" customHeight="1" x14ac:dyDescent="0.15">
      <c r="B53" s="397" t="s">
        <v>540</v>
      </c>
      <c r="C53" s="398"/>
      <c r="D53" s="398"/>
      <c r="E53" s="398"/>
      <c r="F53" s="398"/>
      <c r="G53" s="398"/>
      <c r="H53" s="398"/>
      <c r="I53" s="398"/>
      <c r="J53" s="398"/>
      <c r="K53" s="398"/>
      <c r="L53" s="399"/>
      <c r="M53" s="63"/>
      <c r="N53" s="487" t="str">
        <f>IF(ISBLANK(AB48),"Titel auf Englisch eingeben",DataVectors!L3)</f>
        <v>Titel auf Englisch eingeben</v>
      </c>
      <c r="O53" s="488"/>
      <c r="P53" s="488"/>
      <c r="Q53" s="488"/>
      <c r="R53" s="488"/>
      <c r="S53" s="488"/>
      <c r="T53" s="488"/>
      <c r="U53" s="488"/>
      <c r="V53" s="488"/>
      <c r="W53" s="488"/>
      <c r="X53" s="488"/>
      <c r="Y53" s="488"/>
      <c r="Z53" s="488"/>
      <c r="AA53" s="488"/>
      <c r="AB53" s="488"/>
      <c r="AC53" s="488"/>
      <c r="AD53" s="488"/>
      <c r="AE53" s="488"/>
      <c r="AF53" s="488"/>
      <c r="AG53" s="488"/>
      <c r="AH53" s="488"/>
      <c r="AI53" s="488"/>
      <c r="AJ53" s="489"/>
    </row>
    <row r="54" spans="2:36" ht="12" customHeight="1" x14ac:dyDescent="0.15">
      <c r="B54" s="402"/>
      <c r="C54" s="403"/>
      <c r="D54" s="403"/>
      <c r="E54" s="403"/>
      <c r="F54" s="403"/>
      <c r="G54" s="403"/>
      <c r="H54" s="403"/>
      <c r="I54" s="403"/>
      <c r="J54" s="403"/>
      <c r="K54" s="403"/>
      <c r="L54" s="404"/>
      <c r="M54" s="63"/>
      <c r="N54" s="490"/>
      <c r="O54" s="491"/>
      <c r="P54" s="491"/>
      <c r="Q54" s="491"/>
      <c r="R54" s="491"/>
      <c r="S54" s="491"/>
      <c r="T54" s="491"/>
      <c r="U54" s="491"/>
      <c r="V54" s="491"/>
      <c r="W54" s="491"/>
      <c r="X54" s="491"/>
      <c r="Y54" s="491"/>
      <c r="Z54" s="491"/>
      <c r="AA54" s="491"/>
      <c r="AB54" s="491"/>
      <c r="AC54" s="491"/>
      <c r="AD54" s="491"/>
      <c r="AE54" s="491"/>
      <c r="AF54" s="491"/>
      <c r="AG54" s="491"/>
      <c r="AH54" s="491"/>
      <c r="AI54" s="491"/>
      <c r="AJ54" s="492"/>
    </row>
    <row r="55" spans="2:36" ht="3" customHeight="1" x14ac:dyDescent="0.15">
      <c r="B55" s="5"/>
      <c r="C55" s="5"/>
      <c r="D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row>
    <row r="56" spans="2:36" ht="15.75" customHeight="1" x14ac:dyDescent="0.15">
      <c r="B56" s="481" t="s">
        <v>541</v>
      </c>
      <c r="C56" s="326"/>
      <c r="D56" s="326"/>
      <c r="E56" s="326"/>
      <c r="F56" s="326"/>
      <c r="G56" s="326"/>
      <c r="H56" s="326"/>
      <c r="I56" s="326"/>
      <c r="J56" s="326"/>
      <c r="K56" s="326"/>
      <c r="L56" s="272"/>
      <c r="M56" s="5"/>
      <c r="N56" s="482"/>
      <c r="O56" s="483"/>
      <c r="P56" s="483"/>
      <c r="Q56" s="483"/>
      <c r="R56" s="483"/>
      <c r="S56" s="483"/>
      <c r="T56" s="484"/>
    </row>
    <row r="57" spans="2:36" ht="3" customHeight="1" x14ac:dyDescent="0.15">
      <c r="B57" s="5"/>
      <c r="C57" s="5"/>
      <c r="D57" s="5"/>
      <c r="F57" s="5"/>
      <c r="G57" s="5"/>
      <c r="H57" s="5"/>
      <c r="I57" s="5"/>
      <c r="J57" s="5"/>
      <c r="K57" s="5"/>
      <c r="L57" s="5"/>
      <c r="M57" s="5"/>
      <c r="N57" s="5"/>
      <c r="O57" s="5"/>
      <c r="P57" s="5"/>
      <c r="Q57" s="5"/>
      <c r="R57" s="5"/>
      <c r="S57" s="5"/>
      <c r="T57" s="5"/>
      <c r="X57" s="5"/>
      <c r="Y57" s="5"/>
      <c r="Z57" s="5"/>
      <c r="AA57" s="5"/>
      <c r="AB57" s="5"/>
      <c r="AC57" s="5"/>
      <c r="AD57" s="5"/>
      <c r="AE57" s="5"/>
      <c r="AF57" s="5"/>
      <c r="AG57" s="5"/>
      <c r="AH57" s="5"/>
      <c r="AI57" s="5"/>
      <c r="AJ57" s="5"/>
    </row>
    <row r="58" spans="2:36" ht="15.75" customHeight="1" x14ac:dyDescent="0.15">
      <c r="B58" s="481" t="s">
        <v>542</v>
      </c>
      <c r="C58" s="326"/>
      <c r="D58" s="326"/>
      <c r="E58" s="326"/>
      <c r="F58" s="326"/>
      <c r="G58" s="326"/>
      <c r="H58" s="326"/>
      <c r="I58" s="326"/>
      <c r="J58" s="326"/>
      <c r="K58" s="326"/>
      <c r="L58" s="272"/>
      <c r="M58" s="5"/>
      <c r="N58" s="482"/>
      <c r="O58" s="483"/>
      <c r="P58" s="483"/>
      <c r="Q58" s="483"/>
      <c r="R58" s="483"/>
      <c r="S58" s="483"/>
      <c r="T58" s="484"/>
    </row>
    <row r="59" spans="2:36" ht="3" customHeight="1" x14ac:dyDescent="0.15">
      <c r="B59" s="5"/>
      <c r="C59" s="5"/>
      <c r="D59" s="5"/>
      <c r="E59" s="63"/>
      <c r="F59" s="63"/>
      <c r="G59" s="63"/>
      <c r="H59" s="63"/>
      <c r="I59" s="63"/>
      <c r="J59" s="63"/>
      <c r="K59" s="5"/>
      <c r="L59" s="5"/>
      <c r="M59" s="5"/>
      <c r="N59" s="5"/>
      <c r="O59" s="5"/>
      <c r="P59" s="5"/>
      <c r="Q59" s="5"/>
      <c r="R59" s="5"/>
      <c r="S59" s="5"/>
      <c r="T59" s="5"/>
      <c r="U59" s="5"/>
      <c r="V59" s="5"/>
      <c r="W59" s="5"/>
      <c r="X59" s="5"/>
      <c r="Z59" s="5"/>
      <c r="AA59" s="5"/>
      <c r="AB59" s="5"/>
      <c r="AC59" s="5"/>
      <c r="AD59" s="5"/>
      <c r="AE59" s="5"/>
      <c r="AF59" s="5"/>
      <c r="AG59" s="5"/>
      <c r="AH59" s="5"/>
      <c r="AI59" s="5"/>
      <c r="AJ59" s="5"/>
    </row>
    <row r="60" spans="2:36" ht="15.75" customHeight="1" x14ac:dyDescent="0.15">
      <c r="B60" s="271" t="s">
        <v>425</v>
      </c>
      <c r="C60" s="326"/>
      <c r="D60" s="326"/>
      <c r="E60" s="326"/>
      <c r="F60" s="326"/>
      <c r="G60" s="326"/>
      <c r="H60" s="326"/>
      <c r="I60" s="326"/>
      <c r="J60" s="326"/>
      <c r="K60" s="326"/>
      <c r="L60" s="272"/>
      <c r="M60" s="5"/>
      <c r="N60" s="473">
        <f>ROUND((N58-N56)*(12/365),0)</f>
        <v>0</v>
      </c>
      <c r="O60" s="485"/>
      <c r="P60" s="485"/>
      <c r="Q60" s="485"/>
      <c r="R60" s="485"/>
      <c r="S60" s="485"/>
      <c r="T60" s="486"/>
      <c r="W60" s="410" t="s">
        <v>678</v>
      </c>
      <c r="X60" s="411"/>
      <c r="Y60" s="411"/>
      <c r="Z60" s="411"/>
      <c r="AA60" s="411"/>
      <c r="AB60" s="411"/>
      <c r="AC60" s="412"/>
      <c r="AD60" s="473">
        <f>'F2'!AI159</f>
        <v>0</v>
      </c>
      <c r="AE60" s="485"/>
      <c r="AF60" s="485"/>
      <c r="AG60" s="485"/>
      <c r="AH60" s="485"/>
      <c r="AI60" s="485"/>
      <c r="AJ60" s="486"/>
    </row>
    <row r="61" spans="2:36" ht="3" customHeight="1" x14ac:dyDescent="0.15">
      <c r="B61" s="5"/>
      <c r="C61" s="5"/>
      <c r="D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row>
    <row r="62" spans="2:36" ht="46.5" customHeight="1" x14ac:dyDescent="0.15">
      <c r="B62" s="416" t="s">
        <v>543</v>
      </c>
      <c r="C62" s="417"/>
      <c r="D62" s="417"/>
      <c r="E62" s="417"/>
      <c r="F62" s="417"/>
      <c r="G62" s="417"/>
      <c r="H62" s="417"/>
      <c r="I62" s="417"/>
      <c r="J62" s="417"/>
      <c r="K62" s="417"/>
      <c r="L62" s="418"/>
      <c r="M62" s="5"/>
      <c r="N62" s="480"/>
      <c r="O62" s="408"/>
      <c r="P62" s="408"/>
      <c r="Q62" s="408"/>
      <c r="R62" s="408"/>
      <c r="S62" s="408"/>
      <c r="T62" s="408"/>
      <c r="U62" s="408"/>
      <c r="V62" s="408"/>
      <c r="W62" s="408"/>
      <c r="X62" s="408"/>
      <c r="Y62" s="408"/>
      <c r="Z62" s="408"/>
      <c r="AA62" s="408"/>
      <c r="AB62" s="408"/>
      <c r="AC62" s="408"/>
      <c r="AD62" s="408"/>
      <c r="AE62" s="408"/>
      <c r="AF62" s="408"/>
      <c r="AG62" s="408"/>
      <c r="AH62" s="408"/>
      <c r="AI62" s="408"/>
      <c r="AJ62" s="409"/>
    </row>
    <row r="63" spans="2:36" ht="3" customHeight="1" x14ac:dyDescent="0.15">
      <c r="B63" s="5"/>
      <c r="C63" s="5"/>
      <c r="D63" s="5"/>
      <c r="E63" s="63"/>
      <c r="F63" s="63"/>
      <c r="G63" s="63"/>
      <c r="H63" s="63"/>
      <c r="I63" s="63"/>
      <c r="J63" s="63"/>
      <c r="K63" s="5"/>
      <c r="L63" s="5"/>
      <c r="M63" s="5"/>
      <c r="N63" s="5"/>
      <c r="O63" s="5"/>
      <c r="P63" s="5"/>
      <c r="Q63" s="5"/>
      <c r="R63" s="5"/>
      <c r="S63" s="5"/>
      <c r="T63" s="5"/>
      <c r="U63" s="5"/>
      <c r="V63" s="5"/>
      <c r="W63" s="5"/>
      <c r="X63" s="5"/>
      <c r="Y63" s="5"/>
      <c r="Z63" s="5"/>
      <c r="AA63" s="5"/>
      <c r="AB63" s="5"/>
      <c r="AC63" s="5"/>
      <c r="AD63" s="5"/>
      <c r="AE63" s="5"/>
      <c r="AF63" s="5"/>
      <c r="AG63" s="5"/>
      <c r="AH63" s="5"/>
      <c r="AI63" s="5"/>
      <c r="AJ63" s="5"/>
    </row>
    <row r="64" spans="2:36" ht="15.75" customHeight="1" x14ac:dyDescent="0.15">
      <c r="B64" s="271" t="s">
        <v>544</v>
      </c>
      <c r="C64" s="326"/>
      <c r="D64" s="326"/>
      <c r="E64" s="326"/>
      <c r="F64" s="326"/>
      <c r="G64" s="326"/>
      <c r="H64" s="326"/>
      <c r="I64" s="326"/>
      <c r="J64" s="326"/>
      <c r="K64" s="326"/>
      <c r="L64" s="272"/>
      <c r="M64" s="5"/>
      <c r="N64" s="253" t="s">
        <v>660</v>
      </c>
      <c r="O64" s="254"/>
      <c r="P64" s="254"/>
      <c r="Q64" s="254"/>
      <c r="R64" s="254"/>
      <c r="S64" s="254"/>
      <c r="T64" s="254"/>
      <c r="U64" s="254"/>
      <c r="V64" s="254"/>
      <c r="W64" s="254"/>
      <c r="X64" s="254"/>
      <c r="Y64" s="254"/>
      <c r="Z64" s="254"/>
      <c r="AA64" s="254"/>
      <c r="AB64" s="254"/>
      <c r="AC64" s="254"/>
      <c r="AD64" s="254"/>
      <c r="AE64" s="254"/>
      <c r="AF64" s="254"/>
      <c r="AG64" s="254"/>
      <c r="AH64" s="254"/>
      <c r="AI64" s="254"/>
      <c r="AJ64" s="255"/>
    </row>
    <row r="65" spans="2:43" ht="3" customHeight="1" x14ac:dyDescent="0.15">
      <c r="B65" s="62"/>
      <c r="C65" s="62"/>
      <c r="D65" s="5"/>
      <c r="F65" s="5"/>
      <c r="G65" s="5"/>
      <c r="H65" s="5"/>
      <c r="I65" s="5"/>
      <c r="J65" s="5"/>
      <c r="K65" s="5"/>
      <c r="L65" s="5"/>
      <c r="M65" s="5"/>
      <c r="N65" s="63"/>
      <c r="O65" s="63"/>
      <c r="P65" s="63"/>
      <c r="Q65" s="63"/>
      <c r="R65" s="63"/>
      <c r="S65" s="63"/>
      <c r="T65" s="5"/>
      <c r="U65" s="5"/>
      <c r="V65" s="5"/>
      <c r="W65" s="5"/>
      <c r="X65" s="5"/>
      <c r="Y65" s="5"/>
      <c r="Z65" s="5"/>
      <c r="AA65" s="5"/>
      <c r="AB65" s="5"/>
      <c r="AC65" s="5"/>
      <c r="AD65" s="5"/>
      <c r="AE65" s="5"/>
      <c r="AF65" s="5"/>
      <c r="AG65" s="5"/>
      <c r="AH65" s="5"/>
      <c r="AI65" s="5"/>
      <c r="AJ65" s="5"/>
    </row>
    <row r="66" spans="2:43" ht="15.75" customHeight="1" x14ac:dyDescent="0.15">
      <c r="B66" s="271" t="s">
        <v>545</v>
      </c>
      <c r="C66" s="326"/>
      <c r="D66" s="326"/>
      <c r="E66" s="326"/>
      <c r="F66" s="326"/>
      <c r="G66" s="326"/>
      <c r="H66" s="326"/>
      <c r="I66" s="326"/>
      <c r="J66" s="326"/>
      <c r="K66" s="326"/>
      <c r="L66" s="272"/>
      <c r="M66" s="5"/>
      <c r="N66" s="247" t="str">
        <f>IF(DataVectors!J3=0,"",DataVectors!J3)</f>
        <v>VPT_20_08 Nouvelles méthodes et nouveaux systèmes destinés à améliorer et compléter le recensement du trafic</v>
      </c>
      <c r="O66" s="248"/>
      <c r="P66" s="248"/>
      <c r="Q66" s="248"/>
      <c r="R66" s="248"/>
      <c r="S66" s="248"/>
      <c r="T66" s="248"/>
      <c r="U66" s="248"/>
      <c r="V66" s="248"/>
      <c r="W66" s="248"/>
      <c r="X66" s="248"/>
      <c r="Y66" s="248"/>
      <c r="Z66" s="248"/>
      <c r="AA66" s="248"/>
      <c r="AB66" s="248"/>
      <c r="AC66" s="248"/>
      <c r="AD66" s="248"/>
      <c r="AE66" s="248"/>
      <c r="AF66" s="248"/>
      <c r="AG66" s="248"/>
      <c r="AH66" s="248"/>
      <c r="AI66" s="248"/>
      <c r="AJ66" s="249"/>
    </row>
    <row r="67" spans="2:43" ht="3" customHeight="1" x14ac:dyDescent="0.15">
      <c r="B67" s="63"/>
      <c r="C67" s="63"/>
      <c r="D67" s="63"/>
      <c r="E67" s="63"/>
      <c r="F67" s="63"/>
      <c r="G67" s="63"/>
      <c r="H67" s="63"/>
      <c r="I67" s="63"/>
      <c r="J67" s="63"/>
      <c r="K67" s="63"/>
      <c r="L67" s="63"/>
      <c r="M67" s="5"/>
      <c r="N67" s="63"/>
      <c r="O67" s="63"/>
      <c r="P67" s="63"/>
      <c r="Q67" s="63"/>
      <c r="R67" s="63"/>
      <c r="S67" s="63"/>
      <c r="T67" s="63"/>
      <c r="U67" s="63"/>
      <c r="V67" s="63"/>
      <c r="W67" s="63"/>
      <c r="X67" s="63"/>
      <c r="Y67" s="63"/>
      <c r="Z67" s="63"/>
      <c r="AA67" s="63"/>
      <c r="AB67" s="63"/>
      <c r="AC67" s="63"/>
      <c r="AD67" s="63"/>
      <c r="AE67" s="63"/>
      <c r="AF67" s="63"/>
      <c r="AG67" s="63"/>
      <c r="AH67" s="63"/>
      <c r="AI67" s="63"/>
      <c r="AJ67" s="63"/>
    </row>
    <row r="68" spans="2:43" ht="3" customHeight="1" x14ac:dyDescent="0.15">
      <c r="B68" s="5"/>
      <c r="C68" s="5"/>
      <c r="D68" s="5"/>
      <c r="E68" s="63"/>
      <c r="F68" s="63"/>
      <c r="G68" s="63"/>
      <c r="H68" s="63"/>
      <c r="I68" s="63"/>
      <c r="J68" s="63"/>
      <c r="K68" s="5"/>
      <c r="L68" s="5"/>
      <c r="M68" s="5"/>
      <c r="N68" s="5"/>
      <c r="O68" s="5"/>
      <c r="P68" s="5"/>
      <c r="Q68" s="5"/>
      <c r="R68" s="5"/>
      <c r="S68" s="5"/>
      <c r="T68" s="5"/>
      <c r="U68" s="5"/>
      <c r="V68" s="5"/>
      <c r="W68" s="5"/>
      <c r="X68" s="5"/>
      <c r="Y68" s="5"/>
      <c r="Z68" s="5"/>
      <c r="AA68" s="5"/>
      <c r="AB68" s="5"/>
      <c r="AC68" s="5"/>
      <c r="AD68" s="5"/>
      <c r="AE68" s="5"/>
      <c r="AF68" s="5"/>
      <c r="AG68" s="5"/>
      <c r="AH68" s="5"/>
      <c r="AI68" s="5"/>
      <c r="AJ68" s="5"/>
    </row>
    <row r="69" spans="2:43" ht="15.75" customHeight="1" x14ac:dyDescent="0.15">
      <c r="B69" s="429" t="s">
        <v>546</v>
      </c>
      <c r="C69" s="430"/>
      <c r="D69" s="430"/>
      <c r="E69" s="430"/>
      <c r="F69" s="430"/>
      <c r="G69" s="430"/>
      <c r="H69" s="430"/>
      <c r="I69" s="430"/>
      <c r="J69" s="430"/>
      <c r="K69" s="430"/>
      <c r="L69" s="430"/>
      <c r="M69" s="430"/>
      <c r="N69" s="430"/>
      <c r="O69" s="430"/>
      <c r="P69" s="430"/>
      <c r="Q69" s="430"/>
      <c r="R69" s="430"/>
      <c r="S69" s="430"/>
      <c r="T69" s="430"/>
      <c r="U69" s="431"/>
      <c r="Z69" s="271" t="s">
        <v>547</v>
      </c>
      <c r="AA69" s="326"/>
      <c r="AB69" s="326"/>
      <c r="AC69" s="326"/>
      <c r="AD69" s="326"/>
      <c r="AE69" s="326"/>
      <c r="AF69" s="326"/>
      <c r="AG69" s="326"/>
      <c r="AH69" s="326"/>
      <c r="AI69" s="326"/>
      <c r="AJ69" s="272"/>
    </row>
    <row r="70" spans="2:43" ht="3" customHeight="1" x14ac:dyDescent="0.15">
      <c r="B70" s="5"/>
      <c r="C70" s="5"/>
      <c r="D70" s="5"/>
      <c r="E70" s="63"/>
      <c r="F70" s="63"/>
      <c r="G70" s="63"/>
      <c r="H70" s="63"/>
      <c r="I70" s="63"/>
      <c r="J70" s="63"/>
      <c r="K70" s="5"/>
      <c r="L70" s="5"/>
      <c r="M70" s="5"/>
      <c r="N70" s="5"/>
      <c r="O70" s="5"/>
      <c r="P70" s="5"/>
      <c r="Q70" s="5"/>
      <c r="R70" s="5"/>
      <c r="S70" s="5"/>
      <c r="T70" s="5"/>
      <c r="U70" s="5"/>
      <c r="V70" s="5"/>
      <c r="W70" s="5"/>
      <c r="X70" s="5"/>
      <c r="Y70" s="5"/>
      <c r="Z70" s="5"/>
      <c r="AA70" s="5"/>
      <c r="AB70" s="5"/>
      <c r="AC70" s="5"/>
      <c r="AD70" s="5"/>
      <c r="AE70" s="5"/>
      <c r="AF70" s="5"/>
      <c r="AG70" s="5"/>
      <c r="AH70" s="5"/>
      <c r="AI70" s="5"/>
      <c r="AJ70" s="5"/>
    </row>
    <row r="71" spans="2:43" ht="15.75" customHeight="1" x14ac:dyDescent="0.15">
      <c r="B71" s="271" t="s">
        <v>548</v>
      </c>
      <c r="C71" s="326"/>
      <c r="D71" s="326"/>
      <c r="E71" s="326"/>
      <c r="F71" s="326"/>
      <c r="G71" s="326"/>
      <c r="H71" s="326"/>
      <c r="I71" s="326"/>
      <c r="J71" s="326"/>
      <c r="K71" s="326"/>
      <c r="L71" s="272"/>
      <c r="M71" s="5"/>
      <c r="N71" s="423">
        <f>'F2'!N63</f>
        <v>0</v>
      </c>
      <c r="O71" s="424"/>
      <c r="P71" s="424"/>
      <c r="Q71" s="424"/>
      <c r="R71" s="425"/>
      <c r="S71" s="5"/>
      <c r="T71" s="479" t="s">
        <v>550</v>
      </c>
      <c r="U71" s="479"/>
      <c r="V71" s="479"/>
      <c r="W71" s="479"/>
      <c r="X71" s="479"/>
      <c r="Y71" s="479"/>
      <c r="Z71" s="479"/>
      <c r="AA71" s="479"/>
      <c r="AB71" s="479"/>
      <c r="AC71" s="479"/>
      <c r="AD71" s="479"/>
      <c r="AE71" s="479"/>
      <c r="AF71" s="423">
        <f>'F2'!AH187</f>
        <v>0</v>
      </c>
      <c r="AG71" s="424"/>
      <c r="AH71" s="424"/>
      <c r="AI71" s="424"/>
      <c r="AJ71" s="425"/>
    </row>
    <row r="72" spans="2:43" ht="3" customHeight="1" x14ac:dyDescent="0.15">
      <c r="B72" s="5"/>
      <c r="C72" s="5"/>
      <c r="D72" s="5"/>
      <c r="E72" s="63"/>
      <c r="F72" s="63"/>
      <c r="G72" s="63"/>
      <c r="H72" s="63"/>
      <c r="I72" s="63"/>
      <c r="J72" s="63"/>
      <c r="K72" s="5"/>
      <c r="L72" s="5"/>
      <c r="M72" s="5"/>
      <c r="N72" s="5"/>
      <c r="O72" s="5"/>
      <c r="P72" s="5"/>
      <c r="Q72" s="5"/>
      <c r="R72" s="5"/>
      <c r="S72" s="5"/>
      <c r="U72" s="5"/>
      <c r="V72" s="5"/>
      <c r="W72" s="5"/>
      <c r="X72" s="63"/>
      <c r="Y72" s="63"/>
      <c r="Z72" s="63"/>
      <c r="AA72" s="63"/>
      <c r="AB72" s="63"/>
      <c r="AC72" s="63"/>
      <c r="AD72" s="5"/>
      <c r="AE72" s="5"/>
      <c r="AF72" s="5"/>
      <c r="AG72" s="5"/>
      <c r="AH72" s="5"/>
      <c r="AI72" s="5"/>
      <c r="AJ72" s="5"/>
    </row>
    <row r="73" spans="2:43" ht="15.75" customHeight="1" x14ac:dyDescent="0.15">
      <c r="B73" s="271" t="s">
        <v>549</v>
      </c>
      <c r="C73" s="326"/>
      <c r="D73" s="326"/>
      <c r="E73" s="326"/>
      <c r="F73" s="326"/>
      <c r="G73" s="326"/>
      <c r="H73" s="326"/>
      <c r="I73" s="326"/>
      <c r="J73" s="326"/>
      <c r="K73" s="326"/>
      <c r="L73" s="272"/>
      <c r="M73" s="5"/>
      <c r="N73" s="423">
        <f>'F2'!W63</f>
        <v>0</v>
      </c>
      <c r="O73" s="424"/>
      <c r="P73" s="424"/>
      <c r="Q73" s="424"/>
      <c r="R73" s="425"/>
      <c r="S73" s="5"/>
      <c r="T73" s="479" t="s">
        <v>679</v>
      </c>
      <c r="U73" s="479"/>
      <c r="V73" s="479"/>
      <c r="W73" s="479"/>
      <c r="X73" s="479"/>
      <c r="Y73" s="479"/>
      <c r="Z73" s="479"/>
      <c r="AA73" s="479"/>
      <c r="AB73" s="479"/>
      <c r="AC73" s="479"/>
      <c r="AD73" s="479"/>
      <c r="AE73" s="479"/>
      <c r="AF73" s="423">
        <f>'F2'!AH217</f>
        <v>0</v>
      </c>
      <c r="AG73" s="424"/>
      <c r="AH73" s="424"/>
      <c r="AI73" s="424"/>
      <c r="AJ73" s="425"/>
    </row>
    <row r="74" spans="2:43" ht="3" customHeight="1" x14ac:dyDescent="0.15">
      <c r="B74" s="5"/>
      <c r="C74" s="5"/>
      <c r="D74" s="5"/>
      <c r="E74" s="63"/>
      <c r="F74" s="63"/>
      <c r="G74" s="63"/>
      <c r="H74" s="63"/>
      <c r="I74" s="63"/>
      <c r="J74" s="63"/>
      <c r="K74" s="5"/>
      <c r="L74" s="5"/>
      <c r="M74" s="5"/>
      <c r="N74" s="5"/>
      <c r="O74" s="5"/>
      <c r="P74" s="5"/>
      <c r="Q74" s="5"/>
      <c r="R74" s="5"/>
      <c r="S74" s="5"/>
      <c r="T74" s="5"/>
      <c r="U74" s="5"/>
      <c r="V74" s="5"/>
      <c r="W74" s="5"/>
      <c r="X74" s="5"/>
      <c r="Y74" s="5"/>
      <c r="Z74" s="5"/>
      <c r="AA74" s="5"/>
      <c r="AB74" s="5"/>
      <c r="AC74" s="5"/>
      <c r="AD74" s="5"/>
      <c r="AE74" s="5"/>
      <c r="AF74" s="5"/>
      <c r="AG74" s="5"/>
      <c r="AH74" s="5"/>
      <c r="AI74" s="5"/>
      <c r="AJ74" s="5"/>
    </row>
    <row r="75" spans="2:43" ht="15.75" customHeight="1" x14ac:dyDescent="0.15">
      <c r="B75" s="271" t="s">
        <v>682</v>
      </c>
      <c r="C75" s="326"/>
      <c r="D75" s="326"/>
      <c r="E75" s="326"/>
      <c r="F75" s="326"/>
      <c r="G75" s="326"/>
      <c r="H75" s="326"/>
      <c r="I75" s="326"/>
      <c r="J75" s="326"/>
      <c r="K75" s="326"/>
      <c r="L75" s="272"/>
      <c r="M75" s="5"/>
      <c r="N75" s="423">
        <f>'F2'!AG331-'F2'!AG335</f>
        <v>0</v>
      </c>
      <c r="O75" s="424"/>
      <c r="P75" s="424"/>
      <c r="Q75" s="424"/>
      <c r="R75" s="425"/>
      <c r="S75" s="5"/>
      <c r="T75" s="479" t="s">
        <v>683</v>
      </c>
      <c r="U75" s="479"/>
      <c r="V75" s="479"/>
      <c r="W75" s="479"/>
      <c r="X75" s="479"/>
      <c r="Y75" s="479"/>
      <c r="Z75" s="479"/>
      <c r="AA75" s="479"/>
      <c r="AB75" s="479"/>
      <c r="AC75" s="479"/>
      <c r="AD75" s="479"/>
      <c r="AE75" s="479"/>
      <c r="AF75" s="423">
        <f>'F2'!AG315</f>
        <v>0</v>
      </c>
      <c r="AG75" s="424"/>
      <c r="AH75" s="424"/>
      <c r="AI75" s="424"/>
      <c r="AJ75" s="425"/>
      <c r="AQ75" s="84"/>
    </row>
    <row r="76" spans="2:43" ht="3" customHeight="1" x14ac:dyDescent="0.15">
      <c r="B76" s="5"/>
      <c r="C76" s="5"/>
      <c r="D76" s="5"/>
      <c r="E76" s="63"/>
      <c r="F76" s="63"/>
      <c r="G76" s="63"/>
      <c r="H76" s="63"/>
      <c r="I76" s="63"/>
      <c r="J76" s="63"/>
      <c r="K76" s="5"/>
      <c r="L76" s="5"/>
      <c r="M76" s="5"/>
      <c r="N76" s="5"/>
      <c r="O76" s="5"/>
      <c r="P76" s="5"/>
      <c r="Q76" s="5"/>
      <c r="R76" s="5"/>
      <c r="S76" s="5"/>
      <c r="T76" s="5"/>
      <c r="U76" s="5"/>
      <c r="V76" s="5"/>
      <c r="W76" s="5"/>
      <c r="X76" s="5"/>
      <c r="Y76" s="5"/>
      <c r="Z76" s="5"/>
      <c r="AA76" s="5"/>
      <c r="AB76" s="5"/>
      <c r="AC76" s="5"/>
      <c r="AD76" s="5"/>
      <c r="AE76" s="5"/>
      <c r="AF76" s="5"/>
      <c r="AG76" s="5"/>
      <c r="AH76" s="5"/>
      <c r="AI76" s="5"/>
      <c r="AJ76" s="5"/>
    </row>
    <row r="77" spans="2:43" ht="15.75" customHeight="1" x14ac:dyDescent="0.15">
      <c r="B77" s="405" t="s">
        <v>551</v>
      </c>
      <c r="C77" s="405"/>
      <c r="D77" s="405"/>
      <c r="E77" s="405"/>
      <c r="F77" s="405"/>
      <c r="G77" s="405"/>
      <c r="H77" s="405"/>
      <c r="I77" s="377">
        <v>1</v>
      </c>
      <c r="J77" s="378"/>
      <c r="K77" s="407"/>
      <c r="L77" s="408"/>
      <c r="M77" s="408"/>
      <c r="N77" s="408"/>
      <c r="O77" s="408"/>
      <c r="P77" s="408"/>
      <c r="Q77" s="408"/>
      <c r="R77" s="408"/>
      <c r="S77" s="408"/>
      <c r="T77" s="408"/>
      <c r="U77" s="408"/>
      <c r="V77" s="408"/>
      <c r="W77" s="408"/>
      <c r="X77" s="408"/>
      <c r="Y77" s="408"/>
      <c r="Z77" s="408"/>
      <c r="AA77" s="408"/>
      <c r="AB77" s="408"/>
      <c r="AC77" s="408"/>
      <c r="AD77" s="408"/>
      <c r="AE77" s="408"/>
      <c r="AF77" s="408"/>
      <c r="AG77" s="408"/>
      <c r="AH77" s="408"/>
      <c r="AI77" s="408"/>
      <c r="AJ77" s="409"/>
    </row>
    <row r="78" spans="2:43" ht="3" customHeight="1" x14ac:dyDescent="0.15">
      <c r="B78" s="405"/>
      <c r="C78" s="405"/>
      <c r="D78" s="405"/>
      <c r="E78" s="405"/>
      <c r="F78" s="405"/>
      <c r="G78" s="405"/>
      <c r="H78" s="40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row>
    <row r="79" spans="2:43" ht="15.75" customHeight="1" x14ac:dyDescent="0.15">
      <c r="B79" s="405"/>
      <c r="C79" s="405"/>
      <c r="D79" s="405"/>
      <c r="E79" s="405"/>
      <c r="F79" s="405"/>
      <c r="G79" s="405"/>
      <c r="H79" s="405"/>
      <c r="I79" s="377">
        <v>2</v>
      </c>
      <c r="J79" s="378"/>
      <c r="K79" s="407"/>
      <c r="L79" s="408"/>
      <c r="M79" s="408"/>
      <c r="N79" s="408"/>
      <c r="O79" s="408"/>
      <c r="P79" s="408"/>
      <c r="Q79" s="408"/>
      <c r="R79" s="408"/>
      <c r="S79" s="408"/>
      <c r="T79" s="408"/>
      <c r="U79" s="408"/>
      <c r="V79" s="408"/>
      <c r="W79" s="408"/>
      <c r="X79" s="408"/>
      <c r="Y79" s="408"/>
      <c r="Z79" s="408"/>
      <c r="AA79" s="408"/>
      <c r="AB79" s="408"/>
      <c r="AC79" s="408"/>
      <c r="AD79" s="408"/>
      <c r="AE79" s="408"/>
      <c r="AF79" s="408"/>
      <c r="AG79" s="408"/>
      <c r="AH79" s="408"/>
      <c r="AI79" s="408"/>
      <c r="AJ79" s="409"/>
    </row>
    <row r="80" spans="2:43" ht="3" customHeight="1" x14ac:dyDescent="0.15">
      <c r="B80" s="405"/>
      <c r="C80" s="405"/>
      <c r="D80" s="405"/>
      <c r="E80" s="405"/>
      <c r="F80" s="405"/>
      <c r="G80" s="405"/>
      <c r="H80" s="40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row>
    <row r="81" spans="2:36" ht="15.75" customHeight="1" x14ac:dyDescent="0.15">
      <c r="B81" s="405"/>
      <c r="C81" s="405"/>
      <c r="D81" s="405"/>
      <c r="E81" s="405"/>
      <c r="F81" s="405"/>
      <c r="G81" s="405"/>
      <c r="H81" s="405"/>
      <c r="I81" s="377">
        <v>3</v>
      </c>
      <c r="J81" s="378"/>
      <c r="K81" s="407"/>
      <c r="L81" s="408"/>
      <c r="M81" s="408"/>
      <c r="N81" s="408"/>
      <c r="O81" s="408"/>
      <c r="P81" s="408"/>
      <c r="Q81" s="408"/>
      <c r="R81" s="408"/>
      <c r="S81" s="408"/>
      <c r="T81" s="408"/>
      <c r="U81" s="408"/>
      <c r="V81" s="408"/>
      <c r="W81" s="408"/>
      <c r="X81" s="408"/>
      <c r="Y81" s="408"/>
      <c r="Z81" s="408"/>
      <c r="AA81" s="408"/>
      <c r="AB81" s="408"/>
      <c r="AC81" s="408"/>
      <c r="AD81" s="408"/>
      <c r="AE81" s="408"/>
      <c r="AF81" s="408"/>
      <c r="AG81" s="408"/>
      <c r="AH81" s="408"/>
      <c r="AI81" s="408"/>
      <c r="AJ81" s="409"/>
    </row>
    <row r="82" spans="2:36" ht="3" customHeight="1" x14ac:dyDescent="0.15">
      <c r="B82" s="405"/>
      <c r="C82" s="405"/>
      <c r="D82" s="405"/>
      <c r="E82" s="405"/>
      <c r="F82" s="405"/>
      <c r="G82" s="405"/>
      <c r="H82" s="40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row>
    <row r="83" spans="2:36" ht="15.75" customHeight="1" x14ac:dyDescent="0.15">
      <c r="B83" s="405"/>
      <c r="C83" s="405"/>
      <c r="D83" s="405"/>
      <c r="E83" s="405"/>
      <c r="F83" s="405"/>
      <c r="G83" s="405"/>
      <c r="H83" s="405"/>
      <c r="I83" s="377">
        <v>4</v>
      </c>
      <c r="J83" s="378"/>
      <c r="K83" s="407"/>
      <c r="L83" s="408"/>
      <c r="M83" s="408"/>
      <c r="N83" s="408"/>
      <c r="O83" s="408"/>
      <c r="P83" s="408"/>
      <c r="Q83" s="408"/>
      <c r="R83" s="408"/>
      <c r="S83" s="408"/>
      <c r="T83" s="408"/>
      <c r="U83" s="408"/>
      <c r="V83" s="408"/>
      <c r="W83" s="408"/>
      <c r="X83" s="408"/>
      <c r="Y83" s="408"/>
      <c r="Z83" s="408"/>
      <c r="AA83" s="408"/>
      <c r="AB83" s="408"/>
      <c r="AC83" s="408"/>
      <c r="AD83" s="408"/>
      <c r="AE83" s="408"/>
      <c r="AF83" s="408"/>
      <c r="AG83" s="408"/>
      <c r="AH83" s="408"/>
      <c r="AI83" s="408"/>
      <c r="AJ83" s="409"/>
    </row>
    <row r="84" spans="2:36" ht="3" customHeight="1" x14ac:dyDescent="0.15">
      <c r="B84" s="405"/>
      <c r="C84" s="405"/>
      <c r="D84" s="405"/>
      <c r="E84" s="405"/>
      <c r="F84" s="405"/>
      <c r="G84" s="405"/>
      <c r="H84" s="40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row>
    <row r="85" spans="2:36" ht="15.75" customHeight="1" x14ac:dyDescent="0.15">
      <c r="B85" s="405"/>
      <c r="C85" s="405"/>
      <c r="D85" s="405"/>
      <c r="E85" s="405"/>
      <c r="F85" s="405"/>
      <c r="G85" s="405"/>
      <c r="H85" s="405"/>
      <c r="I85" s="377">
        <v>5</v>
      </c>
      <c r="J85" s="378"/>
      <c r="K85" s="407"/>
      <c r="L85" s="408"/>
      <c r="M85" s="408"/>
      <c r="N85" s="408"/>
      <c r="O85" s="408"/>
      <c r="P85" s="408"/>
      <c r="Q85" s="408"/>
      <c r="R85" s="408"/>
      <c r="S85" s="408"/>
      <c r="T85" s="408"/>
      <c r="U85" s="408"/>
      <c r="V85" s="408"/>
      <c r="W85" s="408"/>
      <c r="X85" s="408"/>
      <c r="Y85" s="408"/>
      <c r="Z85" s="408"/>
      <c r="AA85" s="408"/>
      <c r="AB85" s="408"/>
      <c r="AC85" s="408"/>
      <c r="AD85" s="408"/>
      <c r="AE85" s="408"/>
      <c r="AF85" s="408"/>
      <c r="AG85" s="408"/>
      <c r="AH85" s="408"/>
      <c r="AI85" s="408"/>
      <c r="AJ85" s="409"/>
    </row>
    <row r="86" spans="2:36" ht="3" customHeight="1" x14ac:dyDescent="0.15">
      <c r="B86" s="405"/>
      <c r="C86" s="405"/>
      <c r="D86" s="405"/>
      <c r="E86" s="405"/>
      <c r="F86" s="405"/>
      <c r="G86" s="405"/>
      <c r="H86" s="40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row>
    <row r="87" spans="2:36" ht="15.75" customHeight="1" x14ac:dyDescent="0.15">
      <c r="B87" s="405"/>
      <c r="C87" s="405"/>
      <c r="D87" s="405"/>
      <c r="E87" s="405"/>
      <c r="F87" s="405"/>
      <c r="G87" s="405"/>
      <c r="H87" s="405"/>
      <c r="I87" s="377">
        <v>6</v>
      </c>
      <c r="J87" s="378"/>
      <c r="K87" s="407"/>
      <c r="L87" s="408"/>
      <c r="M87" s="408"/>
      <c r="N87" s="408"/>
      <c r="O87" s="408"/>
      <c r="P87" s="408"/>
      <c r="Q87" s="408"/>
      <c r="R87" s="408"/>
      <c r="S87" s="408"/>
      <c r="T87" s="408"/>
      <c r="U87" s="408"/>
      <c r="V87" s="408"/>
      <c r="W87" s="408"/>
      <c r="X87" s="408"/>
      <c r="Y87" s="408"/>
      <c r="Z87" s="408"/>
      <c r="AA87" s="408"/>
      <c r="AB87" s="408"/>
      <c r="AC87" s="408"/>
      <c r="AD87" s="408"/>
      <c r="AE87" s="408"/>
      <c r="AF87" s="408"/>
      <c r="AG87" s="408"/>
      <c r="AH87" s="408"/>
      <c r="AI87" s="408"/>
      <c r="AJ87" s="409"/>
    </row>
    <row r="88" spans="2:36" ht="3" customHeight="1" x14ac:dyDescent="0.15">
      <c r="B88" s="405"/>
      <c r="C88" s="405"/>
      <c r="D88" s="405"/>
      <c r="E88" s="405"/>
      <c r="F88" s="405"/>
      <c r="G88" s="405"/>
      <c r="H88" s="40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row>
    <row r="89" spans="2:36" ht="15.75" customHeight="1" x14ac:dyDescent="0.15">
      <c r="B89" s="405"/>
      <c r="C89" s="405"/>
      <c r="D89" s="405"/>
      <c r="E89" s="405"/>
      <c r="F89" s="405"/>
      <c r="G89" s="405"/>
      <c r="H89" s="405"/>
      <c r="I89" s="377">
        <v>7</v>
      </c>
      <c r="J89" s="378"/>
      <c r="K89" s="407"/>
      <c r="L89" s="408"/>
      <c r="M89" s="408"/>
      <c r="N89" s="408"/>
      <c r="O89" s="408"/>
      <c r="P89" s="408"/>
      <c r="Q89" s="408"/>
      <c r="R89" s="408"/>
      <c r="S89" s="408"/>
      <c r="T89" s="408"/>
      <c r="U89" s="408"/>
      <c r="V89" s="408"/>
      <c r="W89" s="408"/>
      <c r="X89" s="408"/>
      <c r="Y89" s="408"/>
      <c r="Z89" s="408"/>
      <c r="AA89" s="408"/>
      <c r="AB89" s="408"/>
      <c r="AC89" s="408"/>
      <c r="AD89" s="408"/>
      <c r="AE89" s="408"/>
      <c r="AF89" s="408"/>
      <c r="AG89" s="408"/>
      <c r="AH89" s="408"/>
      <c r="AI89" s="408"/>
      <c r="AJ89" s="409"/>
    </row>
    <row r="90" spans="2:36" ht="3" customHeight="1" x14ac:dyDescent="0.15">
      <c r="B90" s="405"/>
      <c r="C90" s="405"/>
      <c r="D90" s="405"/>
      <c r="E90" s="405"/>
      <c r="F90" s="405"/>
      <c r="G90" s="405"/>
      <c r="H90" s="40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row>
    <row r="91" spans="2:36" ht="15.75" customHeight="1" x14ac:dyDescent="0.15">
      <c r="B91" s="405"/>
      <c r="C91" s="405"/>
      <c r="D91" s="405"/>
      <c r="E91" s="405"/>
      <c r="F91" s="405"/>
      <c r="G91" s="405"/>
      <c r="H91" s="405"/>
      <c r="I91" s="377">
        <v>8</v>
      </c>
      <c r="J91" s="378"/>
      <c r="K91" s="407"/>
      <c r="L91" s="408"/>
      <c r="M91" s="408"/>
      <c r="N91" s="408"/>
      <c r="O91" s="408"/>
      <c r="P91" s="408"/>
      <c r="Q91" s="408"/>
      <c r="R91" s="408"/>
      <c r="S91" s="408"/>
      <c r="T91" s="408"/>
      <c r="U91" s="408"/>
      <c r="V91" s="408"/>
      <c r="W91" s="408"/>
      <c r="X91" s="408"/>
      <c r="Y91" s="408"/>
      <c r="Z91" s="408"/>
      <c r="AA91" s="408"/>
      <c r="AB91" s="408"/>
      <c r="AC91" s="408"/>
      <c r="AD91" s="408"/>
      <c r="AE91" s="408"/>
      <c r="AF91" s="408"/>
      <c r="AG91" s="408"/>
      <c r="AH91" s="408"/>
      <c r="AI91" s="408"/>
      <c r="AJ91" s="409"/>
    </row>
    <row r="92" spans="2:36" ht="3" customHeight="1" x14ac:dyDescent="0.15">
      <c r="B92" s="405"/>
      <c r="C92" s="405"/>
      <c r="D92" s="405"/>
      <c r="E92" s="405"/>
      <c r="F92" s="405"/>
      <c r="G92" s="405"/>
      <c r="H92" s="40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row>
    <row r="93" spans="2:36" ht="15.75" customHeight="1" x14ac:dyDescent="0.15">
      <c r="B93" s="405"/>
      <c r="C93" s="405"/>
      <c r="D93" s="405"/>
      <c r="E93" s="405"/>
      <c r="F93" s="405"/>
      <c r="G93" s="405"/>
      <c r="H93" s="405"/>
      <c r="I93" s="377">
        <v>9</v>
      </c>
      <c r="J93" s="378"/>
      <c r="K93" s="407"/>
      <c r="L93" s="408"/>
      <c r="M93" s="408"/>
      <c r="N93" s="408"/>
      <c r="O93" s="408"/>
      <c r="P93" s="408"/>
      <c r="Q93" s="408"/>
      <c r="R93" s="408"/>
      <c r="S93" s="408"/>
      <c r="T93" s="408"/>
      <c r="U93" s="408"/>
      <c r="V93" s="408"/>
      <c r="W93" s="408"/>
      <c r="X93" s="408"/>
      <c r="Y93" s="408"/>
      <c r="Z93" s="408"/>
      <c r="AA93" s="408"/>
      <c r="AB93" s="408"/>
      <c r="AC93" s="408"/>
      <c r="AD93" s="408"/>
      <c r="AE93" s="408"/>
      <c r="AF93" s="408"/>
      <c r="AG93" s="408"/>
      <c r="AH93" s="408"/>
      <c r="AI93" s="408"/>
      <c r="AJ93" s="409"/>
    </row>
    <row r="94" spans="2:36" ht="3" customHeight="1" x14ac:dyDescent="0.15">
      <c r="B94" s="405"/>
      <c r="C94" s="405"/>
      <c r="D94" s="405"/>
      <c r="E94" s="405"/>
      <c r="F94" s="405"/>
      <c r="G94" s="405"/>
      <c r="H94" s="40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row>
    <row r="95" spans="2:36" ht="15.75" customHeight="1" x14ac:dyDescent="0.15">
      <c r="B95" s="405"/>
      <c r="C95" s="405"/>
      <c r="D95" s="405"/>
      <c r="E95" s="405"/>
      <c r="F95" s="405"/>
      <c r="G95" s="405"/>
      <c r="H95" s="405"/>
      <c r="I95" s="377">
        <v>10</v>
      </c>
      <c r="J95" s="378"/>
      <c r="K95" s="407"/>
      <c r="L95" s="408"/>
      <c r="M95" s="408"/>
      <c r="N95" s="408"/>
      <c r="O95" s="408"/>
      <c r="P95" s="408"/>
      <c r="Q95" s="408"/>
      <c r="R95" s="408"/>
      <c r="S95" s="408"/>
      <c r="T95" s="408"/>
      <c r="U95" s="408"/>
      <c r="V95" s="408"/>
      <c r="W95" s="408"/>
      <c r="X95" s="408"/>
      <c r="Y95" s="408"/>
      <c r="Z95" s="408"/>
      <c r="AA95" s="408"/>
      <c r="AB95" s="408"/>
      <c r="AC95" s="408"/>
      <c r="AD95" s="408"/>
      <c r="AE95" s="408"/>
      <c r="AF95" s="408"/>
      <c r="AG95" s="408"/>
      <c r="AH95" s="408"/>
      <c r="AI95" s="408"/>
      <c r="AJ95" s="409"/>
    </row>
    <row r="96" spans="2:36" ht="3" customHeight="1" x14ac:dyDescent="0.15">
      <c r="B96" s="405"/>
      <c r="C96" s="405"/>
      <c r="D96" s="405"/>
      <c r="E96" s="405"/>
      <c r="F96" s="405"/>
      <c r="G96" s="405"/>
      <c r="H96" s="40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row>
    <row r="97" spans="2:36" ht="15.75" customHeight="1" x14ac:dyDescent="0.15">
      <c r="B97" s="405"/>
      <c r="C97" s="405"/>
      <c r="D97" s="405"/>
      <c r="E97" s="405"/>
      <c r="F97" s="405"/>
      <c r="G97" s="405"/>
      <c r="H97" s="405"/>
      <c r="I97" s="377">
        <v>11</v>
      </c>
      <c r="J97" s="378"/>
      <c r="K97" s="407"/>
      <c r="L97" s="408"/>
      <c r="M97" s="408"/>
      <c r="N97" s="408"/>
      <c r="O97" s="408"/>
      <c r="P97" s="408"/>
      <c r="Q97" s="408"/>
      <c r="R97" s="408"/>
      <c r="S97" s="408"/>
      <c r="T97" s="408"/>
      <c r="U97" s="408"/>
      <c r="V97" s="408"/>
      <c r="W97" s="408"/>
      <c r="X97" s="408"/>
      <c r="Y97" s="408"/>
      <c r="Z97" s="408"/>
      <c r="AA97" s="408"/>
      <c r="AB97" s="408"/>
      <c r="AC97" s="408"/>
      <c r="AD97" s="408"/>
      <c r="AE97" s="408"/>
      <c r="AF97" s="408"/>
      <c r="AG97" s="408"/>
      <c r="AH97" s="408"/>
      <c r="AI97" s="408"/>
      <c r="AJ97" s="409"/>
    </row>
    <row r="98" spans="2:36" ht="3" customHeight="1" x14ac:dyDescent="0.15">
      <c r="B98" s="405"/>
      <c r="C98" s="405"/>
      <c r="D98" s="405"/>
      <c r="E98" s="405"/>
      <c r="F98" s="405"/>
      <c r="G98" s="405"/>
      <c r="H98" s="40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row>
    <row r="99" spans="2:36" ht="15.75" customHeight="1" x14ac:dyDescent="0.15">
      <c r="B99" s="405"/>
      <c r="C99" s="405"/>
      <c r="D99" s="405"/>
      <c r="E99" s="405"/>
      <c r="F99" s="405"/>
      <c r="G99" s="405"/>
      <c r="H99" s="405"/>
      <c r="I99" s="377">
        <v>12</v>
      </c>
      <c r="J99" s="378"/>
      <c r="K99" s="407"/>
      <c r="L99" s="408"/>
      <c r="M99" s="408"/>
      <c r="N99" s="408"/>
      <c r="O99" s="408"/>
      <c r="P99" s="408"/>
      <c r="Q99" s="408"/>
      <c r="R99" s="408"/>
      <c r="S99" s="408"/>
      <c r="T99" s="408"/>
      <c r="U99" s="408"/>
      <c r="V99" s="408"/>
      <c r="W99" s="408"/>
      <c r="X99" s="408"/>
      <c r="Y99" s="408"/>
      <c r="Z99" s="408"/>
      <c r="AA99" s="408"/>
      <c r="AB99" s="408"/>
      <c r="AC99" s="408"/>
      <c r="AD99" s="408"/>
      <c r="AE99" s="408"/>
      <c r="AF99" s="408"/>
      <c r="AG99" s="408"/>
      <c r="AH99" s="408"/>
      <c r="AI99" s="408"/>
      <c r="AJ99" s="409"/>
    </row>
    <row r="100" spans="2:36" ht="3" customHeight="1" x14ac:dyDescent="0.15">
      <c r="B100" s="5"/>
      <c r="C100" s="5"/>
      <c r="D100" s="5"/>
      <c r="E100" s="63"/>
      <c r="F100" s="63"/>
      <c r="G100" s="63"/>
      <c r="H100" s="63"/>
      <c r="I100" s="63"/>
      <c r="J100" s="63"/>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row>
    <row r="101" spans="2:36" ht="15.75" customHeight="1" x14ac:dyDescent="0.15">
      <c r="B101" s="474" t="s">
        <v>552</v>
      </c>
      <c r="C101" s="411"/>
      <c r="D101" s="411"/>
      <c r="E101" s="411"/>
      <c r="F101" s="411"/>
      <c r="G101" s="411"/>
      <c r="H101" s="411"/>
      <c r="I101" s="411"/>
      <c r="J101" s="411"/>
      <c r="K101" s="411"/>
      <c r="L101" s="411"/>
      <c r="M101" s="411"/>
      <c r="N101" s="411"/>
      <c r="O101" s="411"/>
      <c r="P101" s="411"/>
      <c r="Q101" s="411"/>
      <c r="R101" s="411"/>
      <c r="S101" s="411"/>
      <c r="T101" s="411"/>
      <c r="U101" s="411"/>
      <c r="V101" s="411"/>
      <c r="W101" s="411"/>
      <c r="X101" s="411"/>
      <c r="Y101" s="411"/>
      <c r="Z101" s="411"/>
      <c r="AA101" s="411"/>
      <c r="AB101" s="411"/>
      <c r="AC101" s="411"/>
      <c r="AD101" s="412"/>
    </row>
    <row r="102" spans="2:36" ht="3" customHeight="1" x14ac:dyDescent="0.15">
      <c r="B102" s="5"/>
      <c r="C102" s="5"/>
      <c r="D102" s="5"/>
      <c r="E102" s="63"/>
      <c r="F102" s="63"/>
      <c r="G102" s="63"/>
      <c r="H102" s="63"/>
      <c r="I102" s="63"/>
      <c r="J102" s="63"/>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row>
    <row r="103" spans="2:36" ht="15.75" customHeight="1" x14ac:dyDescent="0.15">
      <c r="B103" s="475" t="s">
        <v>180</v>
      </c>
      <c r="C103" s="476"/>
      <c r="D103" s="477" t="s">
        <v>466</v>
      </c>
      <c r="E103" s="478"/>
      <c r="F103" s="478"/>
      <c r="G103" s="478"/>
      <c r="H103" s="478"/>
      <c r="I103" s="478"/>
      <c r="J103" s="478"/>
      <c r="K103" s="478"/>
      <c r="L103" s="478"/>
      <c r="M103" s="478"/>
      <c r="N103" s="476"/>
      <c r="O103" s="262" t="s">
        <v>445</v>
      </c>
      <c r="P103" s="264"/>
      <c r="Q103" s="262" t="s">
        <v>446</v>
      </c>
      <c r="R103" s="264"/>
      <c r="S103" s="262" t="s">
        <v>471</v>
      </c>
      <c r="T103" s="264"/>
      <c r="U103" s="451" t="s">
        <v>553</v>
      </c>
      <c r="V103" s="452"/>
      <c r="W103" s="452"/>
      <c r="X103" s="453"/>
      <c r="Y103" s="451" t="s">
        <v>455</v>
      </c>
      <c r="Z103" s="452"/>
      <c r="AA103" s="452"/>
      <c r="AB103" s="453"/>
      <c r="AC103" s="451" t="s">
        <v>3</v>
      </c>
      <c r="AD103" s="452"/>
      <c r="AE103" s="452"/>
      <c r="AF103" s="453"/>
    </row>
    <row r="104" spans="2:36" ht="3" customHeight="1" x14ac:dyDescent="0.15">
      <c r="B104" s="5"/>
      <c r="C104" s="5"/>
      <c r="D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row>
    <row r="105" spans="2:36" ht="15.75" customHeight="1" x14ac:dyDescent="0.15">
      <c r="B105" s="377">
        <v>1</v>
      </c>
      <c r="C105" s="378"/>
      <c r="D105" s="470" t="str">
        <f>IF(DataVectors!E27=0,"",DataVectors!E27)</f>
        <v/>
      </c>
      <c r="E105" s="471"/>
      <c r="F105" s="471"/>
      <c r="G105" s="471"/>
      <c r="H105" s="471"/>
      <c r="I105" s="471"/>
      <c r="J105" s="471"/>
      <c r="K105" s="471"/>
      <c r="L105" s="471"/>
      <c r="M105" s="471"/>
      <c r="N105" s="472"/>
      <c r="O105" s="282">
        <f>DataVectors!F$18</f>
        <v>0</v>
      </c>
      <c r="P105" s="283"/>
      <c r="Q105" s="282">
        <f>DataVectors!G$18</f>
        <v>0</v>
      </c>
      <c r="R105" s="283"/>
      <c r="S105" s="282">
        <f>IF(O105="",0,Q105-O105)</f>
        <v>0</v>
      </c>
      <c r="T105" s="283"/>
      <c r="U105" s="423">
        <f>DataVectors!U104</f>
        <v>0</v>
      </c>
      <c r="V105" s="424"/>
      <c r="W105" s="424"/>
      <c r="X105" s="425"/>
      <c r="Y105" s="432"/>
      <c r="Z105" s="433"/>
      <c r="AA105" s="433"/>
      <c r="AB105" s="443"/>
      <c r="AC105" s="423">
        <f>U105+Y105</f>
        <v>0</v>
      </c>
      <c r="AD105" s="450"/>
      <c r="AE105" s="450"/>
      <c r="AF105" s="463"/>
    </row>
    <row r="106" spans="2:36" ht="3" customHeight="1" x14ac:dyDescent="0.15">
      <c r="B106" s="5"/>
      <c r="C106" s="5"/>
      <c r="D106" s="85"/>
      <c r="E106" s="85"/>
      <c r="F106" s="85"/>
      <c r="G106" s="85"/>
      <c r="H106" s="85"/>
      <c r="I106" s="85"/>
      <c r="J106" s="85"/>
      <c r="K106" s="85"/>
      <c r="L106" s="85"/>
      <c r="M106" s="85"/>
      <c r="N106" s="85"/>
      <c r="O106" s="5"/>
      <c r="P106" s="5"/>
      <c r="Q106" s="5"/>
      <c r="R106" s="5"/>
      <c r="S106" s="5"/>
      <c r="T106" s="5"/>
      <c r="U106" s="25"/>
      <c r="V106" s="25"/>
      <c r="W106" s="25"/>
      <c r="X106" s="25"/>
      <c r="Y106" s="25"/>
      <c r="Z106" s="25"/>
      <c r="AA106" s="25"/>
      <c r="AB106" s="25"/>
      <c r="AC106" s="5"/>
      <c r="AD106" s="5"/>
      <c r="AE106" s="5"/>
      <c r="AF106" s="5"/>
    </row>
    <row r="107" spans="2:36" ht="15.75" customHeight="1" x14ac:dyDescent="0.15">
      <c r="B107" s="377">
        <v>2</v>
      </c>
      <c r="C107" s="378"/>
      <c r="D107" s="470" t="str">
        <f>IF(DataVectors!G27=0,"",DataVectors!G27)</f>
        <v/>
      </c>
      <c r="E107" s="471"/>
      <c r="F107" s="471"/>
      <c r="G107" s="471"/>
      <c r="H107" s="471"/>
      <c r="I107" s="471"/>
      <c r="J107" s="471"/>
      <c r="K107" s="471"/>
      <c r="L107" s="471"/>
      <c r="M107" s="471"/>
      <c r="N107" s="472"/>
      <c r="O107" s="282">
        <f>DataVectors!J$18</f>
        <v>0</v>
      </c>
      <c r="P107" s="283"/>
      <c r="Q107" s="282">
        <f>DataVectors!K$18</f>
        <v>0</v>
      </c>
      <c r="R107" s="283"/>
      <c r="S107" s="282">
        <f>IF(O107="",0,Q107-O107)</f>
        <v>0</v>
      </c>
      <c r="T107" s="283"/>
      <c r="U107" s="423">
        <f>DataVectors!U105</f>
        <v>0</v>
      </c>
      <c r="V107" s="424"/>
      <c r="W107" s="424"/>
      <c r="X107" s="425"/>
      <c r="Y107" s="432"/>
      <c r="Z107" s="433"/>
      <c r="AA107" s="433"/>
      <c r="AB107" s="443"/>
      <c r="AC107" s="423">
        <f>U107+Y107</f>
        <v>0</v>
      </c>
      <c r="AD107" s="450"/>
      <c r="AE107" s="450"/>
      <c r="AF107" s="463"/>
    </row>
    <row r="108" spans="2:36" ht="3" customHeight="1" x14ac:dyDescent="0.15">
      <c r="B108" s="5"/>
      <c r="C108" s="5"/>
      <c r="D108" s="85"/>
      <c r="E108" s="85"/>
      <c r="F108" s="85"/>
      <c r="G108" s="85"/>
      <c r="H108" s="85"/>
      <c r="I108" s="85"/>
      <c r="J108" s="85"/>
      <c r="K108" s="85"/>
      <c r="L108" s="85"/>
      <c r="M108" s="85"/>
      <c r="N108" s="85"/>
      <c r="O108" s="5"/>
      <c r="P108" s="5"/>
      <c r="Q108" s="5"/>
      <c r="R108" s="5"/>
      <c r="S108" s="5"/>
      <c r="T108" s="5"/>
      <c r="U108" s="25"/>
      <c r="V108" s="25"/>
      <c r="W108" s="25"/>
      <c r="X108" s="25"/>
      <c r="Y108" s="25"/>
      <c r="Z108" s="25"/>
      <c r="AA108" s="25"/>
      <c r="AB108" s="25"/>
      <c r="AC108" s="5"/>
      <c r="AD108" s="5"/>
      <c r="AE108" s="5"/>
      <c r="AF108" s="5"/>
    </row>
    <row r="109" spans="2:36" ht="15.75" customHeight="1" x14ac:dyDescent="0.15">
      <c r="B109" s="377">
        <v>3</v>
      </c>
      <c r="C109" s="378"/>
      <c r="D109" s="470" t="str">
        <f>IF(DataVectors!I27=0,"",DataVectors!I27)</f>
        <v/>
      </c>
      <c r="E109" s="471"/>
      <c r="F109" s="471"/>
      <c r="G109" s="471"/>
      <c r="H109" s="471"/>
      <c r="I109" s="471"/>
      <c r="J109" s="471"/>
      <c r="K109" s="471"/>
      <c r="L109" s="471"/>
      <c r="M109" s="471"/>
      <c r="N109" s="472"/>
      <c r="O109" s="282">
        <f>DataVectors!N$18</f>
        <v>0</v>
      </c>
      <c r="P109" s="283"/>
      <c r="Q109" s="282">
        <f>DataVectors!O$18</f>
        <v>0</v>
      </c>
      <c r="R109" s="283"/>
      <c r="S109" s="282">
        <f>IF(O109="",0,Q109-O109)</f>
        <v>0</v>
      </c>
      <c r="T109" s="283"/>
      <c r="U109" s="423">
        <f>DataVectors!U106</f>
        <v>0</v>
      </c>
      <c r="V109" s="424"/>
      <c r="W109" s="424"/>
      <c r="X109" s="425"/>
      <c r="Y109" s="432"/>
      <c r="Z109" s="433"/>
      <c r="AA109" s="433"/>
      <c r="AB109" s="443"/>
      <c r="AC109" s="423">
        <f>U109+Y109</f>
        <v>0</v>
      </c>
      <c r="AD109" s="450"/>
      <c r="AE109" s="450"/>
      <c r="AF109" s="463"/>
    </row>
    <row r="110" spans="2:36" ht="3" customHeight="1" x14ac:dyDescent="0.15">
      <c r="B110" s="5"/>
      <c r="C110" s="5"/>
      <c r="D110" s="85"/>
      <c r="E110" s="85"/>
      <c r="F110" s="85"/>
      <c r="G110" s="85"/>
      <c r="H110" s="85"/>
      <c r="I110" s="85"/>
      <c r="J110" s="85"/>
      <c r="K110" s="85"/>
      <c r="L110" s="85"/>
      <c r="M110" s="85"/>
      <c r="N110" s="85"/>
      <c r="O110" s="5"/>
      <c r="P110" s="5"/>
      <c r="Q110" s="5"/>
      <c r="R110" s="5"/>
      <c r="S110" s="5"/>
      <c r="T110" s="5"/>
      <c r="U110" s="25"/>
      <c r="V110" s="25"/>
      <c r="W110" s="25"/>
      <c r="X110" s="25"/>
      <c r="Y110" s="25"/>
      <c r="Z110" s="25"/>
      <c r="AA110" s="25"/>
      <c r="AB110" s="25"/>
      <c r="AC110" s="5"/>
      <c r="AD110" s="5"/>
      <c r="AE110" s="5"/>
      <c r="AF110" s="5"/>
    </row>
    <row r="111" spans="2:36" ht="15.75" customHeight="1" x14ac:dyDescent="0.15">
      <c r="B111" s="377">
        <v>4</v>
      </c>
      <c r="C111" s="378"/>
      <c r="D111" s="470" t="str">
        <f>IF(DataVectors!K27=0,"",DataVectors!K27)</f>
        <v/>
      </c>
      <c r="E111" s="471"/>
      <c r="F111" s="471"/>
      <c r="G111" s="471"/>
      <c r="H111" s="471"/>
      <c r="I111" s="471"/>
      <c r="J111" s="471"/>
      <c r="K111" s="471"/>
      <c r="L111" s="471"/>
      <c r="M111" s="471"/>
      <c r="N111" s="472"/>
      <c r="O111" s="282">
        <f>DataVectors!R$18</f>
        <v>0</v>
      </c>
      <c r="P111" s="283"/>
      <c r="Q111" s="282">
        <f>DataVectors!S$18</f>
        <v>0</v>
      </c>
      <c r="R111" s="283"/>
      <c r="S111" s="282">
        <f>IF(O111="",0,Q111-O111)</f>
        <v>0</v>
      </c>
      <c r="T111" s="283"/>
      <c r="U111" s="423">
        <f>DataVectors!U107</f>
        <v>0</v>
      </c>
      <c r="V111" s="424"/>
      <c r="W111" s="424"/>
      <c r="X111" s="425"/>
      <c r="Y111" s="432"/>
      <c r="Z111" s="433"/>
      <c r="AA111" s="433"/>
      <c r="AB111" s="443"/>
      <c r="AC111" s="423">
        <f>U111+Y111</f>
        <v>0</v>
      </c>
      <c r="AD111" s="450"/>
      <c r="AE111" s="450"/>
      <c r="AF111" s="463"/>
    </row>
    <row r="112" spans="2:36" ht="3" customHeight="1" x14ac:dyDescent="0.15">
      <c r="B112" s="5"/>
      <c r="C112" s="5"/>
      <c r="D112" s="85"/>
      <c r="E112" s="85"/>
      <c r="F112" s="85"/>
      <c r="G112" s="85"/>
      <c r="H112" s="85"/>
      <c r="I112" s="85"/>
      <c r="J112" s="85"/>
      <c r="K112" s="85"/>
      <c r="L112" s="85"/>
      <c r="M112" s="85"/>
      <c r="N112" s="85"/>
      <c r="O112" s="5"/>
      <c r="P112" s="5"/>
      <c r="Q112" s="5"/>
      <c r="R112" s="5"/>
      <c r="S112" s="5"/>
      <c r="T112" s="5"/>
      <c r="U112" s="25"/>
      <c r="V112" s="25"/>
      <c r="W112" s="25"/>
      <c r="X112" s="25"/>
      <c r="Y112" s="25"/>
      <c r="Z112" s="25"/>
      <c r="AA112" s="25"/>
      <c r="AB112" s="25"/>
      <c r="AC112" s="5"/>
      <c r="AD112" s="5"/>
      <c r="AE112" s="5"/>
      <c r="AF112" s="5"/>
    </row>
    <row r="113" spans="2:36" ht="15.75" customHeight="1" x14ac:dyDescent="0.15">
      <c r="B113" s="377">
        <v>5</v>
      </c>
      <c r="C113" s="378"/>
      <c r="D113" s="470" t="str">
        <f>IF(DataVectors!M27=0,"",DataVectors!M27)</f>
        <v/>
      </c>
      <c r="E113" s="471"/>
      <c r="F113" s="471"/>
      <c r="G113" s="471"/>
      <c r="H113" s="471"/>
      <c r="I113" s="471"/>
      <c r="J113" s="471"/>
      <c r="K113" s="471"/>
      <c r="L113" s="471"/>
      <c r="M113" s="471"/>
      <c r="N113" s="472"/>
      <c r="O113" s="282">
        <f>DataVectors!V$18</f>
        <v>0</v>
      </c>
      <c r="P113" s="283"/>
      <c r="Q113" s="282">
        <f>DataVectors!W$18</f>
        <v>0</v>
      </c>
      <c r="R113" s="283"/>
      <c r="S113" s="282">
        <f>IF(O113="",0,Q113-O113)</f>
        <v>0</v>
      </c>
      <c r="T113" s="283"/>
      <c r="U113" s="423">
        <f>DataVectors!U108</f>
        <v>0</v>
      </c>
      <c r="V113" s="424"/>
      <c r="W113" s="424"/>
      <c r="X113" s="425"/>
      <c r="Y113" s="432"/>
      <c r="Z113" s="433"/>
      <c r="AA113" s="433"/>
      <c r="AB113" s="443"/>
      <c r="AC113" s="423">
        <f>U113+Y113</f>
        <v>0</v>
      </c>
      <c r="AD113" s="450"/>
      <c r="AE113" s="450"/>
      <c r="AF113" s="463"/>
    </row>
    <row r="114" spans="2:36" ht="3" customHeight="1" x14ac:dyDescent="0.15">
      <c r="B114" s="5"/>
      <c r="C114" s="5"/>
      <c r="D114" s="85"/>
      <c r="E114" s="85"/>
      <c r="F114" s="85"/>
      <c r="G114" s="85"/>
      <c r="H114" s="85"/>
      <c r="I114" s="85"/>
      <c r="J114" s="85"/>
      <c r="K114" s="85"/>
      <c r="L114" s="85"/>
      <c r="M114" s="85"/>
      <c r="N114" s="85"/>
      <c r="O114" s="5"/>
      <c r="P114" s="5"/>
      <c r="Q114" s="5"/>
      <c r="R114" s="5"/>
      <c r="S114" s="5"/>
      <c r="T114" s="5"/>
      <c r="U114" s="25"/>
      <c r="V114" s="25"/>
      <c r="W114" s="25"/>
      <c r="X114" s="25"/>
      <c r="Y114" s="25"/>
      <c r="Z114" s="25"/>
      <c r="AA114" s="25"/>
      <c r="AB114" s="25"/>
      <c r="AC114" s="5"/>
      <c r="AD114" s="5"/>
      <c r="AE114" s="5"/>
      <c r="AF114" s="5"/>
    </row>
    <row r="115" spans="2:36" ht="15.75" customHeight="1" x14ac:dyDescent="0.15">
      <c r="B115" s="377">
        <v>6</v>
      </c>
      <c r="C115" s="378"/>
      <c r="D115" s="470" t="str">
        <f>IF(DataVectors!O27=0,"",DataVectors!O27)</f>
        <v/>
      </c>
      <c r="E115" s="471"/>
      <c r="F115" s="471"/>
      <c r="G115" s="471"/>
      <c r="H115" s="471"/>
      <c r="I115" s="471"/>
      <c r="J115" s="471"/>
      <c r="K115" s="471"/>
      <c r="L115" s="471"/>
      <c r="M115" s="471"/>
      <c r="N115" s="472"/>
      <c r="O115" s="473">
        <f>DataVectors!Z$18</f>
        <v>0</v>
      </c>
      <c r="P115" s="283"/>
      <c r="Q115" s="473">
        <f>DataVectors!AA$18</f>
        <v>0</v>
      </c>
      <c r="R115" s="283"/>
      <c r="S115" s="282">
        <f>IF(O115="",0,Q115-O115)</f>
        <v>0</v>
      </c>
      <c r="T115" s="283"/>
      <c r="U115" s="423">
        <f>DataVectors!U109</f>
        <v>0</v>
      </c>
      <c r="V115" s="424"/>
      <c r="W115" s="424"/>
      <c r="X115" s="425"/>
      <c r="Y115" s="432"/>
      <c r="Z115" s="433"/>
      <c r="AA115" s="433"/>
      <c r="AB115" s="443"/>
      <c r="AC115" s="423">
        <f>U115+Y115</f>
        <v>0</v>
      </c>
      <c r="AD115" s="450"/>
      <c r="AE115" s="450"/>
      <c r="AF115" s="463"/>
    </row>
    <row r="116" spans="2:36" ht="3" customHeight="1" x14ac:dyDescent="0.15">
      <c r="B116" s="5"/>
      <c r="C116" s="5"/>
      <c r="D116" s="85"/>
      <c r="E116" s="85"/>
      <c r="F116" s="85"/>
      <c r="G116" s="85"/>
      <c r="H116" s="85"/>
      <c r="I116" s="85"/>
      <c r="J116" s="85"/>
      <c r="K116" s="85"/>
      <c r="L116" s="85"/>
      <c r="M116" s="85"/>
      <c r="N116" s="85"/>
      <c r="O116" s="5"/>
      <c r="P116" s="5"/>
      <c r="Q116" s="5"/>
      <c r="R116" s="5"/>
      <c r="S116" s="5"/>
      <c r="T116" s="5"/>
      <c r="U116" s="25"/>
      <c r="V116" s="25"/>
      <c r="W116" s="25"/>
      <c r="X116" s="25"/>
      <c r="Y116" s="25"/>
      <c r="Z116" s="25"/>
      <c r="AA116" s="25"/>
      <c r="AB116" s="25"/>
      <c r="AC116" s="5"/>
      <c r="AD116" s="5"/>
      <c r="AE116" s="5"/>
      <c r="AF116" s="5"/>
    </row>
    <row r="117" spans="2:36" ht="15.75" customHeight="1" x14ac:dyDescent="0.15">
      <c r="B117" s="377">
        <v>7</v>
      </c>
      <c r="C117" s="378"/>
      <c r="D117" s="470" t="str">
        <f>IF(DataVectors!Q27=0,"",DataVectors!Q27)</f>
        <v/>
      </c>
      <c r="E117" s="471"/>
      <c r="F117" s="471"/>
      <c r="G117" s="471"/>
      <c r="H117" s="471"/>
      <c r="I117" s="471"/>
      <c r="J117" s="471"/>
      <c r="K117" s="471"/>
      <c r="L117" s="471"/>
      <c r="M117" s="471"/>
      <c r="N117" s="472"/>
      <c r="O117" s="473">
        <f>DataVectors!AD$18</f>
        <v>0</v>
      </c>
      <c r="P117" s="283"/>
      <c r="Q117" s="473">
        <f>DataVectors!AE$18</f>
        <v>0</v>
      </c>
      <c r="R117" s="283"/>
      <c r="S117" s="282">
        <f>IF(O117="",0,Q117-O117)</f>
        <v>0</v>
      </c>
      <c r="T117" s="283"/>
      <c r="U117" s="423">
        <f>DataVectors!U110</f>
        <v>0</v>
      </c>
      <c r="V117" s="424"/>
      <c r="W117" s="424"/>
      <c r="X117" s="425"/>
      <c r="Y117" s="432"/>
      <c r="Z117" s="433"/>
      <c r="AA117" s="433"/>
      <c r="AB117" s="443"/>
      <c r="AC117" s="423">
        <f>U117+Y117</f>
        <v>0</v>
      </c>
      <c r="AD117" s="450"/>
      <c r="AE117" s="450"/>
      <c r="AF117" s="463"/>
    </row>
    <row r="118" spans="2:36" ht="3" customHeight="1" x14ac:dyDescent="0.15">
      <c r="B118" s="5"/>
      <c r="C118" s="5"/>
      <c r="D118" s="85"/>
      <c r="E118" s="85"/>
      <c r="F118" s="85"/>
      <c r="G118" s="85"/>
      <c r="H118" s="85"/>
      <c r="I118" s="85"/>
      <c r="J118" s="85"/>
      <c r="K118" s="85"/>
      <c r="L118" s="85"/>
      <c r="M118" s="85"/>
      <c r="N118" s="85"/>
      <c r="O118" s="5"/>
      <c r="P118" s="5"/>
      <c r="Q118" s="5"/>
      <c r="R118" s="5"/>
      <c r="S118" s="5"/>
      <c r="T118" s="5"/>
      <c r="U118" s="25"/>
      <c r="V118" s="25"/>
      <c r="W118" s="25"/>
      <c r="X118" s="25"/>
      <c r="Y118" s="25"/>
      <c r="Z118" s="25"/>
      <c r="AA118" s="25"/>
      <c r="AB118" s="25"/>
      <c r="AC118" s="5"/>
      <c r="AD118" s="5"/>
      <c r="AE118" s="5"/>
      <c r="AF118" s="5"/>
    </row>
    <row r="119" spans="2:36" ht="15.75" customHeight="1" x14ac:dyDescent="0.15">
      <c r="B119" s="377">
        <v>8</v>
      </c>
      <c r="C119" s="378"/>
      <c r="D119" s="470" t="str">
        <f>IF(DataVectors!S27=0,"",DataVectors!S27)</f>
        <v/>
      </c>
      <c r="E119" s="471"/>
      <c r="F119" s="471"/>
      <c r="G119" s="471"/>
      <c r="H119" s="471"/>
      <c r="I119" s="471"/>
      <c r="J119" s="471"/>
      <c r="K119" s="471"/>
      <c r="L119" s="471"/>
      <c r="M119" s="471"/>
      <c r="N119" s="472"/>
      <c r="O119" s="473">
        <f>DataVectors!AH$18</f>
        <v>0</v>
      </c>
      <c r="P119" s="283"/>
      <c r="Q119" s="473">
        <f>DataVectors!AI$18</f>
        <v>0</v>
      </c>
      <c r="R119" s="283"/>
      <c r="S119" s="282">
        <f>IF(O119="",0,Q119-O119)</f>
        <v>0</v>
      </c>
      <c r="T119" s="283"/>
      <c r="U119" s="423">
        <f>DataVectors!U111</f>
        <v>0</v>
      </c>
      <c r="V119" s="424"/>
      <c r="W119" s="424"/>
      <c r="X119" s="425"/>
      <c r="Y119" s="432"/>
      <c r="Z119" s="433"/>
      <c r="AA119" s="433"/>
      <c r="AB119" s="443"/>
      <c r="AC119" s="423">
        <f>U119+Y119</f>
        <v>0</v>
      </c>
      <c r="AD119" s="450"/>
      <c r="AE119" s="450"/>
      <c r="AF119" s="463"/>
    </row>
    <row r="120" spans="2:36" ht="3" customHeight="1" x14ac:dyDescent="0.15">
      <c r="B120" s="5"/>
      <c r="C120" s="5"/>
      <c r="D120" s="85"/>
      <c r="E120" s="85"/>
      <c r="F120" s="85"/>
      <c r="G120" s="85"/>
      <c r="H120" s="85"/>
      <c r="I120" s="85"/>
      <c r="J120" s="85"/>
      <c r="K120" s="85"/>
      <c r="L120" s="85"/>
      <c r="M120" s="85"/>
      <c r="N120" s="85"/>
      <c r="O120" s="5"/>
      <c r="P120" s="5"/>
      <c r="Q120" s="5"/>
      <c r="R120" s="5"/>
      <c r="S120" s="5"/>
      <c r="T120" s="5"/>
      <c r="U120" s="25"/>
      <c r="V120" s="25"/>
      <c r="W120" s="25"/>
      <c r="X120" s="25"/>
      <c r="Y120" s="25"/>
      <c r="Z120" s="25"/>
      <c r="AA120" s="25"/>
      <c r="AB120" s="25"/>
      <c r="AC120" s="5"/>
      <c r="AD120" s="5"/>
      <c r="AE120" s="5"/>
      <c r="AF120" s="5"/>
    </row>
    <row r="121" spans="2:36" ht="15.75" customHeight="1" x14ac:dyDescent="0.15">
      <c r="B121" s="377">
        <v>9</v>
      </c>
      <c r="C121" s="378"/>
      <c r="D121" s="470" t="str">
        <f>IF(DataVectors!U27=0,"",DataVectors!U27)</f>
        <v/>
      </c>
      <c r="E121" s="471"/>
      <c r="F121" s="471"/>
      <c r="G121" s="471"/>
      <c r="H121" s="471"/>
      <c r="I121" s="471"/>
      <c r="J121" s="471"/>
      <c r="K121" s="471"/>
      <c r="L121" s="471"/>
      <c r="M121" s="471"/>
      <c r="N121" s="472"/>
      <c r="O121" s="473">
        <f>DataVectors!AL$18</f>
        <v>0</v>
      </c>
      <c r="P121" s="283"/>
      <c r="Q121" s="473">
        <f>DataVectors!AM$18</f>
        <v>0</v>
      </c>
      <c r="R121" s="283"/>
      <c r="S121" s="282">
        <f>IF(O121="",0,Q121-O121)</f>
        <v>0</v>
      </c>
      <c r="T121" s="283"/>
      <c r="U121" s="423">
        <f>DataVectors!U112</f>
        <v>0</v>
      </c>
      <c r="V121" s="424"/>
      <c r="W121" s="424"/>
      <c r="X121" s="425"/>
      <c r="Y121" s="432"/>
      <c r="Z121" s="433"/>
      <c r="AA121" s="433"/>
      <c r="AB121" s="443"/>
      <c r="AC121" s="423">
        <f>U121+Y121</f>
        <v>0</v>
      </c>
      <c r="AD121" s="450"/>
      <c r="AE121" s="450"/>
      <c r="AF121" s="463"/>
    </row>
    <row r="122" spans="2:36" ht="3" customHeight="1" x14ac:dyDescent="0.15">
      <c r="B122" s="5"/>
      <c r="C122" s="5"/>
      <c r="D122" s="85"/>
      <c r="E122" s="85"/>
      <c r="F122" s="85"/>
      <c r="G122" s="85"/>
      <c r="H122" s="85"/>
      <c r="I122" s="85"/>
      <c r="J122" s="85"/>
      <c r="K122" s="85"/>
      <c r="L122" s="85"/>
      <c r="M122" s="85"/>
      <c r="N122" s="85"/>
      <c r="O122" s="5"/>
      <c r="P122" s="5"/>
      <c r="Q122" s="5"/>
      <c r="R122" s="5"/>
      <c r="S122" s="5"/>
      <c r="T122" s="5"/>
      <c r="U122" s="25"/>
      <c r="V122" s="25"/>
      <c r="W122" s="25"/>
      <c r="X122" s="25"/>
      <c r="Y122" s="25"/>
      <c r="Z122" s="25"/>
      <c r="AA122" s="25"/>
      <c r="AB122" s="25"/>
      <c r="AC122" s="5"/>
      <c r="AD122" s="5"/>
      <c r="AE122" s="5"/>
      <c r="AF122" s="5"/>
    </row>
    <row r="123" spans="2:36" ht="15.75" customHeight="1" x14ac:dyDescent="0.15">
      <c r="B123" s="377">
        <v>10</v>
      </c>
      <c r="C123" s="378"/>
      <c r="D123" s="470" t="str">
        <f>IF(DataVectors!W27=0,"",DataVectors!W27)</f>
        <v/>
      </c>
      <c r="E123" s="471"/>
      <c r="F123" s="471"/>
      <c r="G123" s="471"/>
      <c r="H123" s="471"/>
      <c r="I123" s="471"/>
      <c r="J123" s="471"/>
      <c r="K123" s="471"/>
      <c r="L123" s="471"/>
      <c r="M123" s="471"/>
      <c r="N123" s="472"/>
      <c r="O123" s="473">
        <f>DataVectors!AP$18</f>
        <v>0</v>
      </c>
      <c r="P123" s="283"/>
      <c r="Q123" s="473">
        <f>DataVectors!AQ$18</f>
        <v>0</v>
      </c>
      <c r="R123" s="283"/>
      <c r="S123" s="282">
        <f>IF(O123="",0,Q123-O123)</f>
        <v>0</v>
      </c>
      <c r="T123" s="283"/>
      <c r="U123" s="423">
        <f>DataVectors!U113</f>
        <v>0</v>
      </c>
      <c r="V123" s="424"/>
      <c r="W123" s="424"/>
      <c r="X123" s="425"/>
      <c r="Y123" s="432"/>
      <c r="Z123" s="433"/>
      <c r="AA123" s="433"/>
      <c r="AB123" s="443"/>
      <c r="AC123" s="423">
        <f>U123+Y123</f>
        <v>0</v>
      </c>
      <c r="AD123" s="450"/>
      <c r="AE123" s="450"/>
      <c r="AF123" s="450"/>
      <c r="AG123" s="444" t="s">
        <v>554</v>
      </c>
      <c r="AH123" s="445"/>
      <c r="AI123" s="445"/>
      <c r="AJ123" s="467"/>
    </row>
    <row r="124" spans="2:36" ht="3" customHeight="1" x14ac:dyDescent="0.15">
      <c r="B124" s="5"/>
      <c r="C124" s="5"/>
      <c r="D124" s="85"/>
      <c r="E124" s="85"/>
      <c r="F124" s="85"/>
      <c r="G124" s="85"/>
      <c r="H124" s="85"/>
      <c r="I124" s="85"/>
      <c r="J124" s="85"/>
      <c r="K124" s="85"/>
      <c r="L124" s="85"/>
      <c r="M124" s="85"/>
      <c r="N124" s="85"/>
      <c r="O124" s="5"/>
      <c r="P124" s="5"/>
      <c r="Q124" s="5"/>
      <c r="R124" s="5"/>
      <c r="S124" s="5"/>
      <c r="T124" s="5"/>
      <c r="U124" s="25"/>
      <c r="V124" s="25"/>
      <c r="W124" s="25"/>
      <c r="X124" s="25"/>
      <c r="Y124" s="25"/>
      <c r="Z124" s="25"/>
      <c r="AA124" s="25"/>
      <c r="AB124" s="25"/>
      <c r="AC124" s="5"/>
      <c r="AD124" s="5"/>
      <c r="AE124" s="5"/>
      <c r="AF124" s="5"/>
      <c r="AG124" s="446"/>
      <c r="AH124" s="447"/>
      <c r="AI124" s="447"/>
      <c r="AJ124" s="468"/>
    </row>
    <row r="125" spans="2:36" ht="15.75" customHeight="1" x14ac:dyDescent="0.15">
      <c r="B125" s="377">
        <v>11</v>
      </c>
      <c r="C125" s="378"/>
      <c r="D125" s="470" t="str">
        <f>IF(DataVectors!Y27=0,"",DataVectors!Y27)</f>
        <v/>
      </c>
      <c r="E125" s="471"/>
      <c r="F125" s="471"/>
      <c r="G125" s="471"/>
      <c r="H125" s="471"/>
      <c r="I125" s="471"/>
      <c r="J125" s="471"/>
      <c r="K125" s="471"/>
      <c r="L125" s="471"/>
      <c r="M125" s="471"/>
      <c r="N125" s="472"/>
      <c r="O125" s="473">
        <f>DataVectors!AT$18</f>
        <v>0</v>
      </c>
      <c r="P125" s="283"/>
      <c r="Q125" s="473">
        <f>DataVectors!AU$18</f>
        <v>0</v>
      </c>
      <c r="R125" s="283"/>
      <c r="S125" s="282">
        <f>IF(O125="",0,Q125-O125)</f>
        <v>0</v>
      </c>
      <c r="T125" s="283"/>
      <c r="U125" s="423">
        <f>DataVectors!U114</f>
        <v>0</v>
      </c>
      <c r="V125" s="424"/>
      <c r="W125" s="424"/>
      <c r="X125" s="425"/>
      <c r="Y125" s="432"/>
      <c r="Z125" s="433"/>
      <c r="AA125" s="433"/>
      <c r="AB125" s="443"/>
      <c r="AC125" s="423">
        <f>U125+Y125</f>
        <v>0</v>
      </c>
      <c r="AD125" s="450"/>
      <c r="AE125" s="450"/>
      <c r="AF125" s="450"/>
      <c r="AG125" s="446"/>
      <c r="AH125" s="447"/>
      <c r="AI125" s="447"/>
      <c r="AJ125" s="468"/>
    </row>
    <row r="126" spans="2:36" ht="3" customHeight="1" x14ac:dyDescent="0.15">
      <c r="B126" s="5"/>
      <c r="C126" s="5"/>
      <c r="D126" s="85"/>
      <c r="E126" s="85"/>
      <c r="F126" s="85"/>
      <c r="G126" s="85"/>
      <c r="H126" s="85"/>
      <c r="I126" s="85"/>
      <c r="J126" s="85"/>
      <c r="K126" s="85"/>
      <c r="L126" s="85"/>
      <c r="M126" s="85"/>
      <c r="N126" s="85"/>
      <c r="O126" s="5"/>
      <c r="P126" s="5"/>
      <c r="Q126" s="5"/>
      <c r="R126" s="5"/>
      <c r="S126" s="5"/>
      <c r="T126" s="5"/>
      <c r="U126" s="25"/>
      <c r="V126" s="25"/>
      <c r="W126" s="25"/>
      <c r="X126" s="25"/>
      <c r="Y126" s="25"/>
      <c r="Z126" s="25"/>
      <c r="AA126" s="25"/>
      <c r="AB126" s="25"/>
      <c r="AC126" s="5"/>
      <c r="AD126" s="5"/>
      <c r="AE126" s="5"/>
      <c r="AF126" s="5"/>
      <c r="AG126" s="446"/>
      <c r="AH126" s="447"/>
      <c r="AI126" s="447"/>
      <c r="AJ126" s="468"/>
    </row>
    <row r="127" spans="2:36" ht="15.75" customHeight="1" x14ac:dyDescent="0.15">
      <c r="B127" s="377">
        <v>12</v>
      </c>
      <c r="C127" s="378"/>
      <c r="D127" s="470" t="str">
        <f>IF(DataVectors!AA27=0,"",DataVectors!AA27)</f>
        <v/>
      </c>
      <c r="E127" s="471"/>
      <c r="F127" s="471"/>
      <c r="G127" s="471"/>
      <c r="H127" s="471"/>
      <c r="I127" s="471"/>
      <c r="J127" s="471"/>
      <c r="K127" s="471"/>
      <c r="L127" s="471"/>
      <c r="M127" s="471"/>
      <c r="N127" s="472"/>
      <c r="O127" s="473">
        <f>DataVectors!AX$18</f>
        <v>0</v>
      </c>
      <c r="P127" s="283"/>
      <c r="Q127" s="473">
        <f>DataVectors!AY$18</f>
        <v>0</v>
      </c>
      <c r="R127" s="283"/>
      <c r="S127" s="282">
        <f>IF(O127="",0,Q127-O127)</f>
        <v>0</v>
      </c>
      <c r="T127" s="283"/>
      <c r="U127" s="423">
        <f>DataVectors!U115</f>
        <v>0</v>
      </c>
      <c r="V127" s="424"/>
      <c r="W127" s="424"/>
      <c r="X127" s="425"/>
      <c r="Y127" s="432"/>
      <c r="Z127" s="433"/>
      <c r="AA127" s="433"/>
      <c r="AB127" s="443"/>
      <c r="AC127" s="423">
        <f>U127+Y127</f>
        <v>0</v>
      </c>
      <c r="AD127" s="450"/>
      <c r="AE127" s="450"/>
      <c r="AF127" s="450"/>
      <c r="AG127" s="448"/>
      <c r="AH127" s="449"/>
      <c r="AI127" s="449"/>
      <c r="AJ127" s="469"/>
    </row>
    <row r="128" spans="2:36" ht="3" customHeight="1" x14ac:dyDescent="0.15">
      <c r="B128" s="5"/>
      <c r="C128" s="5"/>
      <c r="D128" s="5"/>
      <c r="F128" s="5"/>
      <c r="G128" s="5"/>
      <c r="H128" s="5"/>
      <c r="I128" s="5"/>
      <c r="J128" s="5"/>
      <c r="K128" s="5"/>
      <c r="L128" s="5"/>
      <c r="M128" s="5"/>
      <c r="N128" s="5"/>
      <c r="O128" s="5"/>
      <c r="P128" s="5"/>
      <c r="Q128" s="5"/>
      <c r="R128" s="5"/>
      <c r="S128" s="5"/>
      <c r="T128" s="5"/>
      <c r="U128" s="5"/>
      <c r="V128" s="5"/>
      <c r="W128" s="5"/>
      <c r="X128" s="5"/>
      <c r="Y128" s="25"/>
      <c r="Z128" s="25"/>
      <c r="AA128" s="25"/>
      <c r="AB128" s="25"/>
      <c r="AC128" s="5"/>
      <c r="AD128" s="5"/>
      <c r="AE128" s="5"/>
      <c r="AF128" s="5"/>
    </row>
    <row r="129" spans="2:39" ht="15.75" customHeight="1" x14ac:dyDescent="0.15">
      <c r="B129" s="377"/>
      <c r="C129" s="378"/>
      <c r="D129" s="377" t="s">
        <v>3</v>
      </c>
      <c r="E129" s="383"/>
      <c r="F129" s="383"/>
      <c r="G129" s="383"/>
      <c r="H129" s="383"/>
      <c r="I129" s="383"/>
      <c r="J129" s="383"/>
      <c r="K129" s="383"/>
      <c r="L129" s="383"/>
      <c r="M129" s="383"/>
      <c r="N129" s="378"/>
      <c r="O129" s="282">
        <v>0</v>
      </c>
      <c r="P129" s="283"/>
      <c r="Q129" s="282">
        <f>MAX(Q105:R127)</f>
        <v>0</v>
      </c>
      <c r="R129" s="283"/>
      <c r="S129" s="282">
        <f>IF(O129="",0,Q129-O129)</f>
        <v>0</v>
      </c>
      <c r="T129" s="283"/>
      <c r="U129" s="423">
        <f>SUM(U105:X127)</f>
        <v>0</v>
      </c>
      <c r="V129" s="424"/>
      <c r="W129" s="424"/>
      <c r="X129" s="425"/>
      <c r="Y129" s="423">
        <f>SUM(Y105:AB127)</f>
        <v>0</v>
      </c>
      <c r="Z129" s="424"/>
      <c r="AA129" s="424"/>
      <c r="AB129" s="425"/>
      <c r="AC129" s="423">
        <f>U129+Y129</f>
        <v>0</v>
      </c>
      <c r="AD129" s="450"/>
      <c r="AE129" s="450"/>
      <c r="AF129" s="463"/>
      <c r="AG129" s="426" t="b">
        <f>IF(AC129=(N71-AF75),TRUE,FALSE)</f>
        <v>1</v>
      </c>
      <c r="AH129" s="427"/>
      <c r="AI129" s="427"/>
      <c r="AJ129" s="428"/>
      <c r="AM129" s="84"/>
    </row>
    <row r="130" spans="2:39" ht="3" customHeight="1" x14ac:dyDescent="0.15">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row>
    <row r="131" spans="2:39" ht="15.75" customHeight="1" x14ac:dyDescent="0.15">
      <c r="B131" s="464" t="s">
        <v>555</v>
      </c>
      <c r="C131" s="465"/>
      <c r="D131" s="465"/>
      <c r="E131" s="465"/>
      <c r="F131" s="465"/>
      <c r="G131" s="465"/>
      <c r="H131" s="465"/>
      <c r="I131" s="465"/>
      <c r="J131" s="465"/>
      <c r="K131" s="465"/>
      <c r="L131" s="466"/>
      <c r="M131" s="24"/>
      <c r="X131" s="269" t="str">
        <f>"Soll: "&amp;AF73</f>
        <v>Soll: 0</v>
      </c>
      <c r="Y131" s="269"/>
      <c r="Z131" s="269"/>
      <c r="AA131" s="269"/>
      <c r="AB131" s="269"/>
      <c r="AC131" s="269">
        <f>N71-AF75</f>
        <v>0</v>
      </c>
      <c r="AD131" s="270"/>
      <c r="AE131" s="270"/>
      <c r="AF131" s="270"/>
      <c r="AG131" s="24"/>
      <c r="AH131" s="24"/>
      <c r="AI131" s="24"/>
      <c r="AJ131" s="24"/>
    </row>
    <row r="132" spans="2:39" ht="3" customHeight="1" x14ac:dyDescent="0.15">
      <c r="B132" s="86"/>
      <c r="C132" s="87"/>
      <c r="D132" s="87"/>
      <c r="E132" s="87"/>
      <c r="F132" s="87"/>
      <c r="G132" s="87"/>
      <c r="H132" s="87"/>
      <c r="I132" s="87"/>
      <c r="J132" s="87"/>
      <c r="K132" s="87"/>
      <c r="L132" s="88"/>
      <c r="M132" s="24"/>
      <c r="AE132" s="24"/>
      <c r="AF132" s="24"/>
      <c r="AG132" s="24"/>
      <c r="AH132" s="24"/>
      <c r="AI132" s="24"/>
      <c r="AJ132" s="24"/>
    </row>
    <row r="133" spans="2:39" ht="15.75" customHeight="1" x14ac:dyDescent="0.15">
      <c r="B133" s="451" t="s">
        <v>556</v>
      </c>
      <c r="C133" s="452"/>
      <c r="D133" s="452"/>
      <c r="E133" s="453"/>
      <c r="F133" s="451" t="s">
        <v>557</v>
      </c>
      <c r="G133" s="452"/>
      <c r="H133" s="452"/>
      <c r="I133" s="453"/>
      <c r="J133" s="451" t="s">
        <v>558</v>
      </c>
      <c r="K133" s="452"/>
      <c r="L133" s="452"/>
      <c r="M133" s="452"/>
      <c r="N133" s="453"/>
      <c r="S133" s="454" t="s">
        <v>681</v>
      </c>
      <c r="T133" s="455"/>
      <c r="U133" s="455"/>
      <c r="V133" s="455"/>
      <c r="W133" s="455"/>
      <c r="X133" s="455"/>
      <c r="Y133" s="455"/>
      <c r="Z133" s="455"/>
      <c r="AA133" s="455"/>
      <c r="AB133" s="455"/>
      <c r="AC133" s="455"/>
      <c r="AD133" s="455"/>
      <c r="AE133" s="455"/>
      <c r="AF133" s="455"/>
      <c r="AG133" s="455"/>
      <c r="AH133" s="455"/>
      <c r="AI133" s="455"/>
      <c r="AJ133" s="456"/>
    </row>
    <row r="134" spans="2:39" ht="3" customHeight="1" x14ac:dyDescent="0.15">
      <c r="B134" s="5"/>
      <c r="C134" s="5"/>
      <c r="D134" s="5"/>
      <c r="F134" s="5"/>
      <c r="G134" s="5"/>
      <c r="H134" s="5"/>
      <c r="I134" s="5"/>
      <c r="J134" s="5"/>
      <c r="K134" s="5"/>
      <c r="L134" s="5"/>
      <c r="M134" s="5"/>
      <c r="N134" s="5"/>
      <c r="S134" s="457"/>
      <c r="T134" s="458"/>
      <c r="U134" s="458"/>
      <c r="V134" s="458"/>
      <c r="W134" s="458"/>
      <c r="X134" s="458"/>
      <c r="Y134" s="458"/>
      <c r="Z134" s="458"/>
      <c r="AA134" s="458"/>
      <c r="AB134" s="458"/>
      <c r="AC134" s="458"/>
      <c r="AD134" s="458"/>
      <c r="AE134" s="458"/>
      <c r="AF134" s="458"/>
      <c r="AG134" s="458"/>
      <c r="AH134" s="458"/>
      <c r="AI134" s="458"/>
      <c r="AJ134" s="459"/>
    </row>
    <row r="135" spans="2:39" ht="15.75" customHeight="1" x14ac:dyDescent="0.15">
      <c r="B135" s="420">
        <f>YEAR(N56)</f>
        <v>1900</v>
      </c>
      <c r="C135" s="421"/>
      <c r="D135" s="421"/>
      <c r="E135" s="422"/>
      <c r="F135" s="423">
        <f>DataVectors!K143</f>
        <v>0</v>
      </c>
      <c r="G135" s="424"/>
      <c r="H135" s="424"/>
      <c r="I135" s="425"/>
      <c r="J135" s="432"/>
      <c r="K135" s="433"/>
      <c r="L135" s="433"/>
      <c r="M135" s="433"/>
      <c r="N135" s="443"/>
      <c r="S135" s="460"/>
      <c r="T135" s="461"/>
      <c r="U135" s="461"/>
      <c r="V135" s="461"/>
      <c r="W135" s="461"/>
      <c r="X135" s="461"/>
      <c r="Y135" s="461"/>
      <c r="Z135" s="461"/>
      <c r="AA135" s="461"/>
      <c r="AB135" s="461"/>
      <c r="AC135" s="461"/>
      <c r="AD135" s="461"/>
      <c r="AE135" s="461"/>
      <c r="AF135" s="461"/>
      <c r="AG135" s="461"/>
      <c r="AH135" s="461"/>
      <c r="AI135" s="461"/>
      <c r="AJ135" s="462"/>
    </row>
    <row r="136" spans="2:39" ht="3" customHeight="1" x14ac:dyDescent="0.15">
      <c r="B136" s="89"/>
      <c r="C136" s="89"/>
      <c r="D136" s="89"/>
      <c r="E136" s="89"/>
      <c r="F136" s="25"/>
      <c r="G136" s="25"/>
      <c r="H136" s="25"/>
      <c r="I136" s="25"/>
      <c r="J136" s="25"/>
      <c r="K136" s="25"/>
      <c r="L136" s="25"/>
      <c r="M136" s="25"/>
      <c r="N136" s="25"/>
    </row>
    <row r="137" spans="2:39" ht="15.75" customHeight="1" x14ac:dyDescent="0.15">
      <c r="B137" s="420">
        <f>B135+1</f>
        <v>1901</v>
      </c>
      <c r="C137" s="421"/>
      <c r="D137" s="421"/>
      <c r="E137" s="422"/>
      <c r="F137" s="423">
        <f>DataVectors!L143</f>
        <v>0</v>
      </c>
      <c r="G137" s="424"/>
      <c r="H137" s="424"/>
      <c r="I137" s="425"/>
      <c r="J137" s="432"/>
      <c r="K137" s="433"/>
      <c r="L137" s="433"/>
      <c r="M137" s="433"/>
      <c r="N137" s="433"/>
      <c r="S137" s="434"/>
      <c r="T137" s="435"/>
      <c r="U137" s="435"/>
      <c r="V137" s="435"/>
      <c r="W137" s="435"/>
      <c r="X137" s="435"/>
      <c r="Y137" s="435"/>
      <c r="Z137" s="435"/>
      <c r="AA137" s="435"/>
      <c r="AB137" s="435"/>
      <c r="AC137" s="435"/>
      <c r="AD137" s="435"/>
      <c r="AE137" s="435"/>
      <c r="AF137" s="435"/>
      <c r="AG137" s="435"/>
      <c r="AH137" s="435"/>
      <c r="AI137" s="435"/>
      <c r="AJ137" s="436"/>
    </row>
    <row r="138" spans="2:39" ht="3" customHeight="1" x14ac:dyDescent="0.15">
      <c r="B138" s="89"/>
      <c r="C138" s="89"/>
      <c r="D138" s="89"/>
      <c r="E138" s="89"/>
      <c r="F138" s="25"/>
      <c r="G138" s="25"/>
      <c r="H138" s="25"/>
      <c r="I138" s="25"/>
      <c r="J138" s="25"/>
      <c r="K138" s="25"/>
      <c r="L138" s="25"/>
      <c r="M138" s="25"/>
      <c r="N138" s="25"/>
      <c r="P138" s="41"/>
      <c r="Q138" s="41"/>
      <c r="R138" s="41"/>
      <c r="S138" s="437"/>
      <c r="T138" s="438"/>
      <c r="U138" s="438"/>
      <c r="V138" s="438"/>
      <c r="W138" s="438"/>
      <c r="X138" s="438"/>
      <c r="Y138" s="438"/>
      <c r="Z138" s="438"/>
      <c r="AA138" s="438"/>
      <c r="AB138" s="438"/>
      <c r="AC138" s="438"/>
      <c r="AD138" s="438"/>
      <c r="AE138" s="438"/>
      <c r="AF138" s="438"/>
      <c r="AG138" s="438"/>
      <c r="AH138" s="438"/>
      <c r="AI138" s="438"/>
      <c r="AJ138" s="439"/>
    </row>
    <row r="139" spans="2:39" ht="15.75" customHeight="1" x14ac:dyDescent="0.15">
      <c r="B139" s="420">
        <f>B137+1</f>
        <v>1902</v>
      </c>
      <c r="C139" s="421"/>
      <c r="D139" s="421"/>
      <c r="E139" s="422"/>
      <c r="F139" s="423">
        <f>DataVectors!M143</f>
        <v>0</v>
      </c>
      <c r="G139" s="424"/>
      <c r="H139" s="424"/>
      <c r="I139" s="425"/>
      <c r="J139" s="432"/>
      <c r="K139" s="433"/>
      <c r="L139" s="433"/>
      <c r="M139" s="433"/>
      <c r="N139" s="433"/>
      <c r="P139" s="41"/>
      <c r="Q139" s="41"/>
      <c r="R139" s="41"/>
      <c r="S139" s="437"/>
      <c r="T139" s="438"/>
      <c r="U139" s="438"/>
      <c r="V139" s="438"/>
      <c r="W139" s="438"/>
      <c r="X139" s="438"/>
      <c r="Y139" s="438"/>
      <c r="Z139" s="438"/>
      <c r="AA139" s="438"/>
      <c r="AB139" s="438"/>
      <c r="AC139" s="438"/>
      <c r="AD139" s="438"/>
      <c r="AE139" s="438"/>
      <c r="AF139" s="438"/>
      <c r="AG139" s="438"/>
      <c r="AH139" s="438"/>
      <c r="AI139" s="438"/>
      <c r="AJ139" s="439"/>
    </row>
    <row r="140" spans="2:39" ht="3" customHeight="1" x14ac:dyDescent="0.15">
      <c r="B140" s="89"/>
      <c r="C140" s="89"/>
      <c r="D140" s="89"/>
      <c r="E140" s="89"/>
      <c r="F140" s="25"/>
      <c r="G140" s="25"/>
      <c r="H140" s="25"/>
      <c r="I140" s="25"/>
      <c r="J140" s="25"/>
      <c r="K140" s="25"/>
      <c r="L140" s="25"/>
      <c r="M140" s="25"/>
      <c r="N140" s="25"/>
      <c r="P140" s="41"/>
      <c r="Q140" s="41"/>
      <c r="R140" s="41"/>
      <c r="S140" s="437"/>
      <c r="T140" s="438"/>
      <c r="U140" s="438"/>
      <c r="V140" s="438"/>
      <c r="W140" s="438"/>
      <c r="X140" s="438"/>
      <c r="Y140" s="438"/>
      <c r="Z140" s="438"/>
      <c r="AA140" s="438"/>
      <c r="AB140" s="438"/>
      <c r="AC140" s="438"/>
      <c r="AD140" s="438"/>
      <c r="AE140" s="438"/>
      <c r="AF140" s="438"/>
      <c r="AG140" s="438"/>
      <c r="AH140" s="438"/>
      <c r="AI140" s="438"/>
      <c r="AJ140" s="439"/>
    </row>
    <row r="141" spans="2:39" ht="15.75" customHeight="1" x14ac:dyDescent="0.15">
      <c r="B141" s="420">
        <f>B139+1</f>
        <v>1903</v>
      </c>
      <c r="C141" s="421"/>
      <c r="D141" s="421"/>
      <c r="E141" s="422"/>
      <c r="F141" s="423">
        <f>DataVectors!N143</f>
        <v>0</v>
      </c>
      <c r="G141" s="424"/>
      <c r="H141" s="424"/>
      <c r="I141" s="425"/>
      <c r="J141" s="432"/>
      <c r="K141" s="433"/>
      <c r="L141" s="433"/>
      <c r="M141" s="433"/>
      <c r="N141" s="443"/>
      <c r="S141" s="437"/>
      <c r="T141" s="438"/>
      <c r="U141" s="438"/>
      <c r="V141" s="438"/>
      <c r="W141" s="438"/>
      <c r="X141" s="438"/>
      <c r="Y141" s="438"/>
      <c r="Z141" s="438"/>
      <c r="AA141" s="438"/>
      <c r="AB141" s="438"/>
      <c r="AC141" s="438"/>
      <c r="AD141" s="438"/>
      <c r="AE141" s="438"/>
      <c r="AF141" s="438"/>
      <c r="AG141" s="438"/>
      <c r="AH141" s="438"/>
      <c r="AI141" s="438"/>
      <c r="AJ141" s="439"/>
    </row>
    <row r="142" spans="2:39" ht="3" customHeight="1" x14ac:dyDescent="0.15">
      <c r="B142" s="89"/>
      <c r="C142" s="89"/>
      <c r="D142" s="89"/>
      <c r="E142" s="89"/>
      <c r="F142" s="25"/>
      <c r="G142" s="25"/>
      <c r="H142" s="25"/>
      <c r="I142" s="25"/>
      <c r="J142" s="25"/>
      <c r="K142" s="25"/>
      <c r="L142" s="25"/>
      <c r="M142" s="25"/>
      <c r="N142" s="25"/>
      <c r="S142" s="437"/>
      <c r="T142" s="438"/>
      <c r="U142" s="438"/>
      <c r="V142" s="438"/>
      <c r="W142" s="438"/>
      <c r="X142" s="438"/>
      <c r="Y142" s="438"/>
      <c r="Z142" s="438"/>
      <c r="AA142" s="438"/>
      <c r="AB142" s="438"/>
      <c r="AC142" s="438"/>
      <c r="AD142" s="438"/>
      <c r="AE142" s="438"/>
      <c r="AF142" s="438"/>
      <c r="AG142" s="438"/>
      <c r="AH142" s="438"/>
      <c r="AI142" s="438"/>
      <c r="AJ142" s="439"/>
    </row>
    <row r="143" spans="2:39" ht="15.75" customHeight="1" x14ac:dyDescent="0.15">
      <c r="B143" s="420">
        <f>B141+1</f>
        <v>1904</v>
      </c>
      <c r="C143" s="421"/>
      <c r="D143" s="421"/>
      <c r="E143" s="422"/>
      <c r="F143" s="423">
        <f>DataVectors!O143</f>
        <v>0</v>
      </c>
      <c r="G143" s="424"/>
      <c r="H143" s="424"/>
      <c r="I143" s="425"/>
      <c r="J143" s="432"/>
      <c r="K143" s="433"/>
      <c r="L143" s="433"/>
      <c r="M143" s="433"/>
      <c r="N143" s="443"/>
      <c r="O143" s="444" t="s">
        <v>554</v>
      </c>
      <c r="P143" s="445"/>
      <c r="Q143" s="445"/>
      <c r="R143" s="445"/>
      <c r="S143" s="437"/>
      <c r="T143" s="438"/>
      <c r="U143" s="438"/>
      <c r="V143" s="438"/>
      <c r="W143" s="438"/>
      <c r="X143" s="438"/>
      <c r="Y143" s="438"/>
      <c r="Z143" s="438"/>
      <c r="AA143" s="438"/>
      <c r="AB143" s="438"/>
      <c r="AC143" s="438"/>
      <c r="AD143" s="438"/>
      <c r="AE143" s="438"/>
      <c r="AF143" s="438"/>
      <c r="AG143" s="438"/>
      <c r="AH143" s="438"/>
      <c r="AI143" s="438"/>
      <c r="AJ143" s="439"/>
    </row>
    <row r="144" spans="2:39" ht="3" customHeight="1" x14ac:dyDescent="0.15">
      <c r="B144" s="89"/>
      <c r="C144" s="89"/>
      <c r="D144" s="89"/>
      <c r="E144" s="89"/>
      <c r="F144" s="25"/>
      <c r="G144" s="25"/>
      <c r="H144" s="25"/>
      <c r="I144" s="25"/>
      <c r="J144" s="25"/>
      <c r="K144" s="25"/>
      <c r="L144" s="25"/>
      <c r="M144" s="25"/>
      <c r="N144" s="25"/>
      <c r="O144" s="446"/>
      <c r="P144" s="447"/>
      <c r="Q144" s="447"/>
      <c r="R144" s="447"/>
      <c r="S144" s="437"/>
      <c r="T144" s="438"/>
      <c r="U144" s="438"/>
      <c r="V144" s="438"/>
      <c r="W144" s="438"/>
      <c r="X144" s="438"/>
      <c r="Y144" s="438"/>
      <c r="Z144" s="438"/>
      <c r="AA144" s="438"/>
      <c r="AB144" s="438"/>
      <c r="AC144" s="438"/>
      <c r="AD144" s="438"/>
      <c r="AE144" s="438"/>
      <c r="AF144" s="438"/>
      <c r="AG144" s="438"/>
      <c r="AH144" s="438"/>
      <c r="AI144" s="438"/>
      <c r="AJ144" s="439"/>
    </row>
    <row r="145" spans="2:36" ht="15.75" customHeight="1" x14ac:dyDescent="0.15">
      <c r="B145" s="420">
        <f>B143+1</f>
        <v>1905</v>
      </c>
      <c r="C145" s="421"/>
      <c r="D145" s="421"/>
      <c r="E145" s="422"/>
      <c r="F145" s="423">
        <f>DataVectors!P143</f>
        <v>0</v>
      </c>
      <c r="G145" s="424"/>
      <c r="H145" s="424"/>
      <c r="I145" s="425"/>
      <c r="J145" s="432"/>
      <c r="K145" s="433"/>
      <c r="L145" s="433"/>
      <c r="M145" s="433"/>
      <c r="N145" s="443"/>
      <c r="O145" s="446"/>
      <c r="P145" s="447"/>
      <c r="Q145" s="447"/>
      <c r="R145" s="447"/>
      <c r="S145" s="437"/>
      <c r="T145" s="438"/>
      <c r="U145" s="438"/>
      <c r="V145" s="438"/>
      <c r="W145" s="438"/>
      <c r="X145" s="438"/>
      <c r="Y145" s="438"/>
      <c r="Z145" s="438"/>
      <c r="AA145" s="438"/>
      <c r="AB145" s="438"/>
      <c r="AC145" s="438"/>
      <c r="AD145" s="438"/>
      <c r="AE145" s="438"/>
      <c r="AF145" s="438"/>
      <c r="AG145" s="438"/>
      <c r="AH145" s="438"/>
      <c r="AI145" s="438"/>
      <c r="AJ145" s="439"/>
    </row>
    <row r="146" spans="2:36" ht="3" customHeight="1" x14ac:dyDescent="0.15">
      <c r="B146" s="89"/>
      <c r="C146" s="89"/>
      <c r="D146" s="89"/>
      <c r="E146" s="89"/>
      <c r="F146" s="25"/>
      <c r="G146" s="25"/>
      <c r="H146" s="25"/>
      <c r="I146" s="25"/>
      <c r="J146" s="25"/>
      <c r="K146" s="25"/>
      <c r="L146" s="25"/>
      <c r="M146" s="25"/>
      <c r="N146" s="25"/>
      <c r="O146" s="446"/>
      <c r="P146" s="447"/>
      <c r="Q146" s="447"/>
      <c r="R146" s="447"/>
      <c r="S146" s="437"/>
      <c r="T146" s="438"/>
      <c r="U146" s="438"/>
      <c r="V146" s="438"/>
      <c r="W146" s="438"/>
      <c r="X146" s="438"/>
      <c r="Y146" s="438"/>
      <c r="Z146" s="438"/>
      <c r="AA146" s="438"/>
      <c r="AB146" s="438"/>
      <c r="AC146" s="438"/>
      <c r="AD146" s="438"/>
      <c r="AE146" s="438"/>
      <c r="AF146" s="438"/>
      <c r="AG146" s="438"/>
      <c r="AH146" s="438"/>
      <c r="AI146" s="438"/>
      <c r="AJ146" s="439"/>
    </row>
    <row r="147" spans="2:36" ht="15.75" customHeight="1" x14ac:dyDescent="0.15">
      <c r="B147" s="420">
        <f>B145+1</f>
        <v>1906</v>
      </c>
      <c r="C147" s="421"/>
      <c r="D147" s="421"/>
      <c r="E147" s="422"/>
      <c r="F147" s="423">
        <f>DataVectors!Q143</f>
        <v>0</v>
      </c>
      <c r="G147" s="424"/>
      <c r="H147" s="424"/>
      <c r="I147" s="425"/>
      <c r="J147" s="432"/>
      <c r="K147" s="433"/>
      <c r="L147" s="433"/>
      <c r="M147" s="433"/>
      <c r="N147" s="443"/>
      <c r="O147" s="448"/>
      <c r="P147" s="449"/>
      <c r="Q147" s="449"/>
      <c r="R147" s="449"/>
      <c r="S147" s="437"/>
      <c r="T147" s="438"/>
      <c r="U147" s="438"/>
      <c r="V147" s="438"/>
      <c r="W147" s="438"/>
      <c r="X147" s="438"/>
      <c r="Y147" s="438"/>
      <c r="Z147" s="438"/>
      <c r="AA147" s="438"/>
      <c r="AB147" s="438"/>
      <c r="AC147" s="438"/>
      <c r="AD147" s="438"/>
      <c r="AE147" s="438"/>
      <c r="AF147" s="438"/>
      <c r="AG147" s="438"/>
      <c r="AH147" s="438"/>
      <c r="AI147" s="438"/>
      <c r="AJ147" s="439"/>
    </row>
    <row r="148" spans="2:36" ht="3" customHeight="1" x14ac:dyDescent="0.15">
      <c r="B148" s="86"/>
      <c r="C148" s="87"/>
      <c r="D148" s="87"/>
      <c r="E148" s="87"/>
      <c r="F148" s="90"/>
      <c r="G148" s="90"/>
      <c r="H148" s="90"/>
      <c r="I148" s="90"/>
      <c r="J148" s="90"/>
      <c r="K148" s="90"/>
      <c r="L148" s="90"/>
      <c r="M148" s="90"/>
      <c r="N148" s="89"/>
      <c r="O148" s="24"/>
      <c r="P148" s="24"/>
      <c r="Q148" s="24"/>
      <c r="R148" s="24"/>
      <c r="S148" s="437"/>
      <c r="T148" s="438"/>
      <c r="U148" s="438"/>
      <c r="V148" s="438"/>
      <c r="W148" s="438"/>
      <c r="X148" s="438"/>
      <c r="Y148" s="438"/>
      <c r="Z148" s="438"/>
      <c r="AA148" s="438"/>
      <c r="AB148" s="438"/>
      <c r="AC148" s="438"/>
      <c r="AD148" s="438"/>
      <c r="AE148" s="438"/>
      <c r="AF148" s="438"/>
      <c r="AG148" s="438"/>
      <c r="AH148" s="438"/>
      <c r="AI148" s="438"/>
      <c r="AJ148" s="439"/>
    </row>
    <row r="149" spans="2:36" ht="15.75" customHeight="1" x14ac:dyDescent="0.15">
      <c r="B149" s="420" t="s">
        <v>3</v>
      </c>
      <c r="C149" s="421"/>
      <c r="D149" s="421"/>
      <c r="E149" s="422"/>
      <c r="F149" s="423">
        <f>SUM(F135:I147)</f>
        <v>0</v>
      </c>
      <c r="G149" s="424"/>
      <c r="H149" s="424"/>
      <c r="I149" s="425"/>
      <c r="J149" s="423">
        <f>SUM(J135:N147)</f>
        <v>0</v>
      </c>
      <c r="K149" s="424"/>
      <c r="L149" s="424"/>
      <c r="M149" s="424"/>
      <c r="N149" s="425"/>
      <c r="O149" s="426" t="b">
        <f>IF(ROUND(J149,0)=ROUND(F149,0),TRUE,FALSE)</f>
        <v>1</v>
      </c>
      <c r="P149" s="427"/>
      <c r="Q149" s="427"/>
      <c r="R149" s="428"/>
      <c r="S149" s="440"/>
      <c r="T149" s="441"/>
      <c r="U149" s="441"/>
      <c r="V149" s="441"/>
      <c r="W149" s="441"/>
      <c r="X149" s="441"/>
      <c r="Y149" s="441"/>
      <c r="Z149" s="441"/>
      <c r="AA149" s="441"/>
      <c r="AB149" s="441"/>
      <c r="AC149" s="441"/>
      <c r="AD149" s="441"/>
      <c r="AE149" s="441"/>
      <c r="AF149" s="441"/>
      <c r="AG149" s="441"/>
      <c r="AH149" s="441"/>
      <c r="AI149" s="441"/>
      <c r="AJ149" s="442"/>
    </row>
    <row r="150" spans="2:36" ht="3" customHeight="1" x14ac:dyDescent="0.15">
      <c r="B150" s="5"/>
      <c r="C150" s="5"/>
      <c r="D150" s="5"/>
      <c r="E150" s="63"/>
      <c r="F150" s="63"/>
      <c r="G150" s="63"/>
      <c r="H150" s="63"/>
      <c r="I150" s="63"/>
      <c r="J150" s="63"/>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row>
    <row r="151" spans="2:36" ht="15.75" customHeight="1" x14ac:dyDescent="0.15">
      <c r="B151" s="429" t="s">
        <v>559</v>
      </c>
      <c r="C151" s="430"/>
      <c r="D151" s="430"/>
      <c r="E151" s="430"/>
      <c r="F151" s="430"/>
      <c r="G151" s="430"/>
      <c r="H151" s="430"/>
      <c r="I151" s="430"/>
      <c r="J151" s="430"/>
      <c r="K151" s="430"/>
      <c r="L151" s="430"/>
      <c r="M151" s="430"/>
      <c r="N151" s="430"/>
      <c r="O151" s="430"/>
      <c r="P151" s="430"/>
      <c r="Q151" s="430"/>
      <c r="R151" s="430"/>
      <c r="S151" s="430"/>
      <c r="T151" s="430"/>
      <c r="U151" s="431"/>
      <c r="AG151" s="5"/>
    </row>
    <row r="152" spans="2:36" ht="3" customHeight="1" x14ac:dyDescent="0.15">
      <c r="B152" s="76"/>
      <c r="C152" s="76"/>
      <c r="D152" s="76"/>
      <c r="E152" s="76"/>
      <c r="F152" s="76"/>
      <c r="G152" s="76"/>
      <c r="H152" s="76"/>
      <c r="I152" s="76"/>
      <c r="J152" s="76"/>
      <c r="K152" s="76"/>
      <c r="L152" s="76"/>
      <c r="M152" s="76"/>
      <c r="N152" s="76"/>
      <c r="O152" s="76"/>
      <c r="P152" s="76"/>
      <c r="Q152" s="76"/>
      <c r="R152" s="76"/>
      <c r="S152" s="76"/>
      <c r="T152" s="76"/>
      <c r="U152" s="76"/>
      <c r="V152" s="63"/>
      <c r="W152" s="63"/>
      <c r="X152" s="63"/>
      <c r="Y152" s="63"/>
      <c r="Z152" s="63"/>
      <c r="AA152" s="63"/>
      <c r="AB152" s="63"/>
      <c r="AC152" s="63"/>
      <c r="AG152" s="5"/>
    </row>
    <row r="153" spans="2:36" ht="15.75" customHeight="1" x14ac:dyDescent="0.15">
      <c r="B153" s="271" t="s">
        <v>560</v>
      </c>
      <c r="C153" s="326"/>
      <c r="D153" s="326"/>
      <c r="E153" s="326"/>
      <c r="F153" s="326"/>
      <c r="G153" s="326"/>
      <c r="H153" s="326"/>
      <c r="I153" s="326"/>
      <c r="J153" s="326"/>
      <c r="K153" s="326"/>
      <c r="L153" s="272"/>
      <c r="M153" s="91"/>
      <c r="N153" s="80"/>
      <c r="O153" s="413" t="s">
        <v>536</v>
      </c>
      <c r="P153" s="414"/>
      <c r="Q153" s="414"/>
      <c r="R153" s="414"/>
      <c r="S153" s="415"/>
      <c r="U153" s="80"/>
      <c r="V153" s="413" t="s">
        <v>537</v>
      </c>
      <c r="W153" s="414"/>
      <c r="X153" s="414"/>
      <c r="Y153" s="414"/>
      <c r="Z153" s="415"/>
      <c r="AG153" s="5"/>
    </row>
    <row r="154" spans="2:36" ht="3" customHeight="1" x14ac:dyDescent="0.15">
      <c r="B154" s="5"/>
      <c r="C154" s="5"/>
      <c r="D154" s="5"/>
      <c r="E154" s="63"/>
      <c r="F154" s="63"/>
      <c r="G154" s="63"/>
      <c r="H154" s="63"/>
      <c r="I154" s="63"/>
      <c r="J154" s="63"/>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row>
    <row r="155" spans="2:36" ht="33.75" customHeight="1" x14ac:dyDescent="0.15">
      <c r="B155" s="416" t="s">
        <v>561</v>
      </c>
      <c r="C155" s="417"/>
      <c r="D155" s="417"/>
      <c r="E155" s="417"/>
      <c r="F155" s="417"/>
      <c r="G155" s="417"/>
      <c r="H155" s="417"/>
      <c r="I155" s="417"/>
      <c r="J155" s="417"/>
      <c r="K155" s="417"/>
      <c r="L155" s="418"/>
      <c r="M155" s="5"/>
      <c r="N155" s="407"/>
      <c r="O155" s="408"/>
      <c r="P155" s="408"/>
      <c r="Q155" s="408"/>
      <c r="R155" s="408"/>
      <c r="S155" s="408"/>
      <c r="T155" s="408"/>
      <c r="U155" s="408"/>
      <c r="V155" s="408"/>
      <c r="W155" s="408"/>
      <c r="X155" s="408"/>
      <c r="Y155" s="408"/>
      <c r="Z155" s="408"/>
      <c r="AA155" s="408"/>
      <c r="AB155" s="408"/>
      <c r="AC155" s="408"/>
      <c r="AD155" s="408"/>
      <c r="AE155" s="408"/>
      <c r="AF155" s="408"/>
      <c r="AG155" s="408"/>
      <c r="AH155" s="408"/>
      <c r="AI155" s="408"/>
      <c r="AJ155" s="409"/>
    </row>
    <row r="156" spans="2:36" ht="3" customHeight="1" x14ac:dyDescent="0.15">
      <c r="B156" s="5"/>
      <c r="C156" s="5"/>
      <c r="D156" s="5"/>
      <c r="E156" s="63"/>
      <c r="F156" s="63"/>
      <c r="G156" s="63"/>
      <c r="H156" s="63"/>
      <c r="I156" s="63"/>
      <c r="J156" s="63"/>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row>
    <row r="157" spans="2:36" ht="33.75" customHeight="1" x14ac:dyDescent="0.15">
      <c r="B157" s="416" t="s">
        <v>562</v>
      </c>
      <c r="C157" s="417"/>
      <c r="D157" s="417"/>
      <c r="E157" s="417"/>
      <c r="F157" s="417"/>
      <c r="G157" s="417"/>
      <c r="H157" s="417"/>
      <c r="I157" s="417"/>
      <c r="J157" s="417"/>
      <c r="K157" s="417"/>
      <c r="L157" s="418"/>
      <c r="M157" s="5"/>
      <c r="N157" s="407"/>
      <c r="O157" s="408"/>
      <c r="P157" s="408"/>
      <c r="Q157" s="408"/>
      <c r="R157" s="408"/>
      <c r="S157" s="408"/>
      <c r="T157" s="408"/>
      <c r="U157" s="408"/>
      <c r="V157" s="408"/>
      <c r="W157" s="408"/>
      <c r="X157" s="408"/>
      <c r="Y157" s="408"/>
      <c r="Z157" s="408"/>
      <c r="AA157" s="408"/>
      <c r="AB157" s="408"/>
      <c r="AC157" s="408"/>
      <c r="AD157" s="408"/>
      <c r="AE157" s="408"/>
      <c r="AF157" s="408"/>
      <c r="AG157" s="408"/>
      <c r="AH157" s="408"/>
      <c r="AI157" s="408"/>
      <c r="AJ157" s="409"/>
    </row>
    <row r="158" spans="2:36" ht="3" customHeight="1" x14ac:dyDescent="0.15">
      <c r="B158" s="5"/>
      <c r="C158" s="5"/>
      <c r="D158" s="5"/>
      <c r="E158" s="63"/>
      <c r="F158" s="63"/>
      <c r="G158" s="63"/>
      <c r="H158" s="63"/>
      <c r="I158" s="63"/>
      <c r="J158" s="63"/>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row>
    <row r="159" spans="2:36" ht="105" customHeight="1" x14ac:dyDescent="0.15">
      <c r="B159" s="405" t="s">
        <v>563</v>
      </c>
      <c r="C159" s="405"/>
      <c r="D159" s="405"/>
      <c r="E159" s="405"/>
      <c r="F159" s="416"/>
      <c r="G159" s="386"/>
      <c r="H159" s="386"/>
      <c r="I159" s="386"/>
      <c r="J159" s="386"/>
      <c r="K159" s="386"/>
      <c r="L159" s="386"/>
      <c r="M159" s="386"/>
      <c r="N159" s="386"/>
      <c r="O159" s="386"/>
      <c r="P159" s="386"/>
      <c r="Q159" s="386"/>
      <c r="R159" s="386"/>
      <c r="S159" s="386"/>
      <c r="T159" s="386"/>
      <c r="U159" s="386"/>
      <c r="V159" s="386"/>
      <c r="W159" s="386"/>
      <c r="X159" s="386"/>
      <c r="Y159" s="386"/>
      <c r="Z159" s="386"/>
      <c r="AA159" s="386"/>
      <c r="AB159" s="386"/>
      <c r="AC159" s="386"/>
      <c r="AD159" s="386"/>
      <c r="AE159" s="386"/>
      <c r="AF159" s="386"/>
      <c r="AG159" s="386"/>
      <c r="AH159" s="386"/>
      <c r="AI159" s="386"/>
      <c r="AJ159" s="386"/>
    </row>
    <row r="160" spans="2:36" ht="3" customHeight="1" x14ac:dyDescent="0.15">
      <c r="B160" s="71"/>
      <c r="C160" s="71"/>
      <c r="D160" s="71"/>
      <c r="E160" s="71"/>
      <c r="F160" s="71"/>
      <c r="G160" s="386"/>
      <c r="H160" s="386"/>
      <c r="I160" s="386"/>
      <c r="J160" s="386"/>
      <c r="K160" s="386"/>
      <c r="L160" s="386"/>
      <c r="M160" s="386"/>
      <c r="N160" s="386"/>
      <c r="O160" s="386"/>
      <c r="P160" s="386"/>
      <c r="Q160" s="386"/>
      <c r="R160" s="386"/>
      <c r="S160" s="386"/>
      <c r="T160" s="386"/>
      <c r="U160" s="386"/>
      <c r="V160" s="386"/>
      <c r="W160" s="386"/>
      <c r="X160" s="386"/>
      <c r="Y160" s="386"/>
      <c r="Z160" s="386"/>
      <c r="AA160" s="386"/>
      <c r="AB160" s="386"/>
      <c r="AC160" s="386"/>
      <c r="AD160" s="386"/>
      <c r="AE160" s="386"/>
      <c r="AF160" s="386"/>
      <c r="AG160" s="386"/>
      <c r="AH160" s="386"/>
      <c r="AI160" s="386"/>
      <c r="AJ160" s="386"/>
    </row>
    <row r="161" spans="2:53" ht="31" customHeight="1" x14ac:dyDescent="0.15">
      <c r="B161" s="406" t="str">
        <f>"Nombre de signes: "&amp;LEN(G159)</f>
        <v>Nombre de signes: 0</v>
      </c>
      <c r="C161" s="406"/>
      <c r="D161" s="406"/>
      <c r="E161" s="406"/>
      <c r="F161" s="419"/>
      <c r="G161" s="386"/>
      <c r="H161" s="386"/>
      <c r="I161" s="386"/>
      <c r="J161" s="386"/>
      <c r="K161" s="386"/>
      <c r="L161" s="386"/>
      <c r="M161" s="386"/>
      <c r="N161" s="386"/>
      <c r="O161" s="386"/>
      <c r="P161" s="386"/>
      <c r="Q161" s="386"/>
      <c r="R161" s="386"/>
      <c r="S161" s="386"/>
      <c r="T161" s="386"/>
      <c r="U161" s="386"/>
      <c r="V161" s="386"/>
      <c r="W161" s="386"/>
      <c r="X161" s="386"/>
      <c r="Y161" s="386"/>
      <c r="Z161" s="386"/>
      <c r="AA161" s="386"/>
      <c r="AB161" s="386"/>
      <c r="AC161" s="386"/>
      <c r="AD161" s="386"/>
      <c r="AE161" s="386"/>
      <c r="AF161" s="386"/>
      <c r="AG161" s="386"/>
      <c r="AH161" s="386"/>
      <c r="AI161" s="386"/>
      <c r="AJ161" s="386"/>
    </row>
    <row r="162" spans="2:53" ht="3" customHeight="1" x14ac:dyDescent="0.15">
      <c r="B162" s="5"/>
      <c r="C162" s="5"/>
      <c r="D162" s="5"/>
      <c r="E162" s="63"/>
      <c r="F162" s="63"/>
      <c r="G162" s="63"/>
      <c r="H162" s="63"/>
      <c r="I162" s="63"/>
      <c r="J162" s="63"/>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row>
    <row r="163" spans="2:53" ht="105" customHeight="1" x14ac:dyDescent="0.15">
      <c r="B163" s="405" t="s">
        <v>564</v>
      </c>
      <c r="C163" s="405"/>
      <c r="D163" s="405"/>
      <c r="E163" s="405"/>
      <c r="F163" s="405"/>
      <c r="G163" s="386"/>
      <c r="H163" s="386"/>
      <c r="I163" s="386"/>
      <c r="J163" s="386"/>
      <c r="K163" s="386"/>
      <c r="L163" s="386"/>
      <c r="M163" s="386"/>
      <c r="N163" s="386"/>
      <c r="O163" s="386"/>
      <c r="P163" s="386"/>
      <c r="Q163" s="386"/>
      <c r="R163" s="386"/>
      <c r="S163" s="386"/>
      <c r="T163" s="386"/>
      <c r="U163" s="386"/>
      <c r="V163" s="386"/>
      <c r="W163" s="386"/>
      <c r="X163" s="386"/>
      <c r="Y163" s="386"/>
      <c r="Z163" s="386"/>
      <c r="AA163" s="386"/>
      <c r="AB163" s="386"/>
      <c r="AC163" s="386"/>
      <c r="AD163" s="386"/>
      <c r="AE163" s="386"/>
      <c r="AF163" s="386"/>
      <c r="AG163" s="386"/>
      <c r="AH163" s="386"/>
      <c r="AI163" s="386"/>
      <c r="AJ163" s="386"/>
      <c r="AL163" s="92"/>
      <c r="AM163" s="92"/>
      <c r="AN163" s="92"/>
      <c r="AO163" s="92"/>
      <c r="AP163" s="92"/>
      <c r="AQ163" s="92"/>
      <c r="AR163" s="92"/>
      <c r="AS163" s="92"/>
      <c r="AT163" s="92"/>
      <c r="AU163" s="92"/>
      <c r="AV163" s="92"/>
      <c r="AW163" s="92"/>
      <c r="AX163" s="92"/>
      <c r="AY163" s="92"/>
      <c r="AZ163" s="92"/>
      <c r="BA163" s="92"/>
    </row>
    <row r="164" spans="2:53" ht="3" customHeight="1" x14ac:dyDescent="0.15">
      <c r="B164" s="5"/>
      <c r="C164" s="5"/>
      <c r="D164" s="5"/>
      <c r="E164" s="63"/>
      <c r="F164" s="63"/>
      <c r="G164" s="386"/>
      <c r="H164" s="386"/>
      <c r="I164" s="386"/>
      <c r="J164" s="386"/>
      <c r="K164" s="386"/>
      <c r="L164" s="386"/>
      <c r="M164" s="386"/>
      <c r="N164" s="386"/>
      <c r="O164" s="386"/>
      <c r="P164" s="386"/>
      <c r="Q164" s="386"/>
      <c r="R164" s="386"/>
      <c r="S164" s="386"/>
      <c r="T164" s="386"/>
      <c r="U164" s="386"/>
      <c r="V164" s="386"/>
      <c r="W164" s="386"/>
      <c r="X164" s="386"/>
      <c r="Y164" s="386"/>
      <c r="Z164" s="386"/>
      <c r="AA164" s="386"/>
      <c r="AB164" s="386"/>
      <c r="AC164" s="386"/>
      <c r="AD164" s="386"/>
      <c r="AE164" s="386"/>
      <c r="AF164" s="386"/>
      <c r="AG164" s="386"/>
      <c r="AH164" s="386"/>
      <c r="AI164" s="386"/>
      <c r="AJ164" s="386"/>
    </row>
    <row r="165" spans="2:53" ht="31" customHeight="1" x14ac:dyDescent="0.15">
      <c r="B165" s="406" t="str">
        <f>"Nombre de signes: "&amp;LEN(G163)</f>
        <v>Nombre de signes: 0</v>
      </c>
      <c r="C165" s="406"/>
      <c r="D165" s="406"/>
      <c r="E165" s="406"/>
      <c r="F165" s="406"/>
      <c r="G165" s="386"/>
      <c r="H165" s="386"/>
      <c r="I165" s="386"/>
      <c r="J165" s="386"/>
      <c r="K165" s="386"/>
      <c r="L165" s="386"/>
      <c r="M165" s="386"/>
      <c r="N165" s="386"/>
      <c r="O165" s="386"/>
      <c r="P165" s="386"/>
      <c r="Q165" s="386"/>
      <c r="R165" s="386"/>
      <c r="S165" s="386"/>
      <c r="T165" s="386"/>
      <c r="U165" s="386"/>
      <c r="V165" s="386"/>
      <c r="W165" s="386"/>
      <c r="X165" s="386"/>
      <c r="Y165" s="386"/>
      <c r="Z165" s="386"/>
      <c r="AA165" s="386"/>
      <c r="AB165" s="386"/>
      <c r="AC165" s="386"/>
      <c r="AD165" s="386"/>
      <c r="AE165" s="386"/>
      <c r="AF165" s="386"/>
      <c r="AG165" s="386"/>
      <c r="AH165" s="386"/>
      <c r="AI165" s="386"/>
      <c r="AJ165" s="386"/>
    </row>
    <row r="166" spans="2:53" ht="3" customHeight="1" x14ac:dyDescent="0.15"/>
    <row r="167" spans="2:53" ht="170" customHeight="1" x14ac:dyDescent="0.15">
      <c r="B167" s="405" t="s">
        <v>565</v>
      </c>
      <c r="C167" s="405"/>
      <c r="D167" s="405"/>
      <c r="E167" s="405"/>
      <c r="F167" s="405"/>
      <c r="G167" s="316"/>
      <c r="H167" s="317"/>
      <c r="I167" s="317"/>
      <c r="J167" s="317"/>
      <c r="K167" s="317"/>
      <c r="L167" s="317"/>
      <c r="M167" s="317"/>
      <c r="N167" s="317"/>
      <c r="O167" s="317"/>
      <c r="P167" s="317"/>
      <c r="Q167" s="317"/>
      <c r="R167" s="317"/>
      <c r="S167" s="317"/>
      <c r="T167" s="317"/>
      <c r="U167" s="317"/>
      <c r="V167" s="317"/>
      <c r="W167" s="317"/>
      <c r="X167" s="317"/>
      <c r="Y167" s="317"/>
      <c r="Z167" s="317"/>
      <c r="AA167" s="317"/>
      <c r="AB167" s="317"/>
      <c r="AC167" s="317"/>
      <c r="AD167" s="317"/>
      <c r="AE167" s="317"/>
      <c r="AF167" s="317"/>
      <c r="AG167" s="317"/>
      <c r="AH167" s="317"/>
      <c r="AI167" s="317"/>
      <c r="AJ167" s="317"/>
    </row>
    <row r="168" spans="2:53" ht="3" customHeight="1" x14ac:dyDescent="0.15">
      <c r="B168" s="71"/>
      <c r="C168" s="71"/>
      <c r="D168" s="71"/>
      <c r="E168" s="71"/>
      <c r="F168" s="71"/>
      <c r="G168" s="327"/>
      <c r="H168" s="328"/>
      <c r="I168" s="328"/>
      <c r="J168" s="328"/>
      <c r="K168" s="328"/>
      <c r="L168" s="328"/>
      <c r="M168" s="328"/>
      <c r="N168" s="328"/>
      <c r="O168" s="328"/>
      <c r="P168" s="328"/>
      <c r="Q168" s="328"/>
      <c r="R168" s="328"/>
      <c r="S168" s="328"/>
      <c r="T168" s="328"/>
      <c r="U168" s="328"/>
      <c r="V168" s="328"/>
      <c r="W168" s="328"/>
      <c r="X168" s="328"/>
      <c r="Y168" s="328"/>
      <c r="Z168" s="328"/>
      <c r="AA168" s="328"/>
      <c r="AB168" s="328"/>
      <c r="AC168" s="328"/>
      <c r="AD168" s="328"/>
      <c r="AE168" s="328"/>
      <c r="AF168" s="328"/>
      <c r="AG168" s="328"/>
      <c r="AH168" s="328"/>
      <c r="AI168" s="328"/>
      <c r="AJ168" s="328"/>
    </row>
    <row r="169" spans="2:53" ht="44" customHeight="1" x14ac:dyDescent="0.15">
      <c r="B169" s="406" t="str">
        <f>"Nombre de signes: "&amp;LEN(G167)</f>
        <v>Nombre de signes: 0</v>
      </c>
      <c r="C169" s="406"/>
      <c r="D169" s="406"/>
      <c r="E169" s="406"/>
      <c r="F169" s="406"/>
      <c r="G169" s="319"/>
      <c r="H169" s="320"/>
      <c r="I169" s="320"/>
      <c r="J169" s="320"/>
      <c r="K169" s="320"/>
      <c r="L169" s="320"/>
      <c r="M169" s="320"/>
      <c r="N169" s="320"/>
      <c r="O169" s="320"/>
      <c r="P169" s="320"/>
      <c r="Q169" s="320"/>
      <c r="R169" s="320"/>
      <c r="S169" s="320"/>
      <c r="T169" s="320"/>
      <c r="U169" s="320"/>
      <c r="V169" s="320"/>
      <c r="W169" s="320"/>
      <c r="X169" s="320"/>
      <c r="Y169" s="320"/>
      <c r="Z169" s="320"/>
      <c r="AA169" s="320"/>
      <c r="AB169" s="320"/>
      <c r="AC169" s="320"/>
      <c r="AD169" s="320"/>
      <c r="AE169" s="320"/>
      <c r="AF169" s="320"/>
      <c r="AG169" s="320"/>
      <c r="AH169" s="320"/>
      <c r="AI169" s="320"/>
      <c r="AJ169" s="320"/>
    </row>
    <row r="170" spans="2:53" ht="3" customHeight="1" x14ac:dyDescent="0.15">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c r="AA170" s="71"/>
      <c r="AB170" s="71"/>
      <c r="AC170" s="71"/>
      <c r="AD170" s="71"/>
      <c r="AE170" s="71"/>
      <c r="AF170" s="71"/>
      <c r="AG170" s="71"/>
      <c r="AH170" s="71"/>
      <c r="AI170" s="71"/>
      <c r="AJ170" s="71"/>
    </row>
    <row r="171" spans="2:53" ht="3" customHeight="1" x14ac:dyDescent="0.15">
      <c r="B171" s="5"/>
      <c r="C171" s="5"/>
      <c r="D171" s="5"/>
      <c r="E171" s="63"/>
      <c r="F171" s="63"/>
      <c r="G171" s="63"/>
      <c r="H171" s="63"/>
      <c r="I171" s="63"/>
      <c r="J171" s="63"/>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row>
    <row r="172" spans="2:53" ht="170" customHeight="1" x14ac:dyDescent="0.15">
      <c r="B172" s="405" t="s">
        <v>566</v>
      </c>
      <c r="C172" s="405"/>
      <c r="D172" s="405"/>
      <c r="E172" s="405"/>
      <c r="F172" s="405"/>
      <c r="G172" s="386"/>
      <c r="H172" s="386"/>
      <c r="I172" s="386"/>
      <c r="J172" s="386"/>
      <c r="K172" s="386"/>
      <c r="L172" s="386"/>
      <c r="M172" s="386"/>
      <c r="N172" s="386"/>
      <c r="O172" s="386"/>
      <c r="P172" s="386"/>
      <c r="Q172" s="386"/>
      <c r="R172" s="386"/>
      <c r="S172" s="386"/>
      <c r="T172" s="386"/>
      <c r="U172" s="386"/>
      <c r="V172" s="386"/>
      <c r="W172" s="386"/>
      <c r="X172" s="386"/>
      <c r="Y172" s="386"/>
      <c r="Z172" s="386"/>
      <c r="AA172" s="386"/>
      <c r="AB172" s="386"/>
      <c r="AC172" s="386"/>
      <c r="AD172" s="386"/>
      <c r="AE172" s="386"/>
      <c r="AF172" s="386"/>
      <c r="AG172" s="386"/>
      <c r="AH172" s="386"/>
      <c r="AI172" s="386"/>
      <c r="AJ172" s="386"/>
    </row>
    <row r="173" spans="2:53" ht="3" customHeight="1" x14ac:dyDescent="0.15">
      <c r="B173" s="71"/>
      <c r="C173" s="71"/>
      <c r="D173" s="71"/>
      <c r="E173" s="71"/>
      <c r="F173" s="71"/>
      <c r="G173" s="386"/>
      <c r="H173" s="386"/>
      <c r="I173" s="386"/>
      <c r="J173" s="386"/>
      <c r="K173" s="386"/>
      <c r="L173" s="386"/>
      <c r="M173" s="386"/>
      <c r="N173" s="386"/>
      <c r="O173" s="386"/>
      <c r="P173" s="386"/>
      <c r="Q173" s="386"/>
      <c r="R173" s="386"/>
      <c r="S173" s="386"/>
      <c r="T173" s="386"/>
      <c r="U173" s="386"/>
      <c r="V173" s="386"/>
      <c r="W173" s="386"/>
      <c r="X173" s="386"/>
      <c r="Y173" s="386"/>
      <c r="Z173" s="386"/>
      <c r="AA173" s="386"/>
      <c r="AB173" s="386"/>
      <c r="AC173" s="386"/>
      <c r="AD173" s="386"/>
      <c r="AE173" s="386"/>
      <c r="AF173" s="386"/>
      <c r="AG173" s="386"/>
      <c r="AH173" s="386"/>
      <c r="AI173" s="386"/>
      <c r="AJ173" s="386"/>
    </row>
    <row r="174" spans="2:53" ht="44" customHeight="1" x14ac:dyDescent="0.15">
      <c r="B174" s="406" t="str">
        <f>"Nombre de signes: "&amp;LEN(G172)</f>
        <v>Nombre de signes: 0</v>
      </c>
      <c r="C174" s="406"/>
      <c r="D174" s="406"/>
      <c r="E174" s="406"/>
      <c r="F174" s="406"/>
      <c r="G174" s="386"/>
      <c r="H174" s="386"/>
      <c r="I174" s="386"/>
      <c r="J174" s="386"/>
      <c r="K174" s="386"/>
      <c r="L174" s="386"/>
      <c r="M174" s="386"/>
      <c r="N174" s="386"/>
      <c r="O174" s="386"/>
      <c r="P174" s="386"/>
      <c r="Q174" s="386"/>
      <c r="R174" s="386"/>
      <c r="S174" s="386"/>
      <c r="T174" s="386"/>
      <c r="U174" s="386"/>
      <c r="V174" s="386"/>
      <c r="W174" s="386"/>
      <c r="X174" s="386"/>
      <c r="Y174" s="386"/>
      <c r="Z174" s="386"/>
      <c r="AA174" s="386"/>
      <c r="AB174" s="386"/>
      <c r="AC174" s="386"/>
      <c r="AD174" s="386"/>
      <c r="AE174" s="386"/>
      <c r="AF174" s="386"/>
      <c r="AG174" s="386"/>
      <c r="AH174" s="386"/>
      <c r="AI174" s="386"/>
      <c r="AJ174" s="386"/>
    </row>
    <row r="175" spans="2:53" ht="3" customHeight="1" x14ac:dyDescent="0.15">
      <c r="B175" s="5"/>
      <c r="C175" s="5"/>
      <c r="D175" s="5"/>
      <c r="E175" s="63"/>
      <c r="F175" s="63"/>
      <c r="G175" s="85"/>
      <c r="H175" s="63"/>
      <c r="I175" s="63"/>
      <c r="J175" s="63"/>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row>
    <row r="176" spans="2:53" ht="15.75" customHeight="1" x14ac:dyDescent="0.15">
      <c r="B176" s="271" t="s">
        <v>567</v>
      </c>
      <c r="C176" s="326"/>
      <c r="D176" s="326"/>
      <c r="E176" s="326"/>
      <c r="F176" s="326"/>
      <c r="G176" s="326"/>
      <c r="H176" s="326"/>
      <c r="I176" s="326"/>
      <c r="J176" s="326"/>
      <c r="K176" s="326"/>
      <c r="L176" s="272"/>
      <c r="M176" s="5"/>
      <c r="N176" s="407" t="b">
        <v>0</v>
      </c>
      <c r="O176" s="408"/>
      <c r="P176" s="408"/>
      <c r="Q176" s="409"/>
      <c r="S176" s="5"/>
      <c r="T176" s="5"/>
      <c r="U176" s="5"/>
      <c r="V176" s="5"/>
      <c r="W176" s="5"/>
      <c r="X176" s="5"/>
      <c r="Y176" s="5"/>
      <c r="Z176" s="5"/>
      <c r="AA176" s="5"/>
      <c r="AB176" s="5"/>
      <c r="AC176" s="5"/>
      <c r="AD176" s="5"/>
      <c r="AE176" s="5"/>
      <c r="AF176" s="5"/>
      <c r="AG176" s="5"/>
      <c r="AH176" s="5"/>
      <c r="AI176" s="5"/>
      <c r="AJ176" s="5"/>
    </row>
    <row r="177" spans="2:37" ht="3" customHeight="1" x14ac:dyDescent="0.15">
      <c r="B177" s="5"/>
      <c r="C177" s="5"/>
      <c r="D177" s="5"/>
      <c r="E177" s="63"/>
      <c r="F177" s="63"/>
      <c r="G177" s="63"/>
      <c r="H177" s="63"/>
      <c r="I177" s="63"/>
      <c r="J177" s="63"/>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row>
    <row r="178" spans="2:37" ht="15.75" customHeight="1" x14ac:dyDescent="0.15">
      <c r="B178" s="410" t="s">
        <v>568</v>
      </c>
      <c r="C178" s="411"/>
      <c r="D178" s="411"/>
      <c r="E178" s="411"/>
      <c r="F178" s="411"/>
      <c r="G178" s="411"/>
      <c r="H178" s="411"/>
      <c r="I178" s="411"/>
      <c r="J178" s="411"/>
      <c r="K178" s="411"/>
      <c r="L178" s="412"/>
      <c r="M178" s="5"/>
      <c r="N178" s="253"/>
      <c r="O178" s="254"/>
      <c r="P178" s="254"/>
      <c r="Q178" s="254"/>
      <c r="R178" s="254"/>
      <c r="S178" s="254"/>
      <c r="T178" s="254"/>
      <c r="U178" s="254"/>
      <c r="V178" s="254"/>
      <c r="W178" s="254"/>
      <c r="X178" s="254"/>
      <c r="Y178" s="254"/>
      <c r="Z178" s="254"/>
      <c r="AA178" s="254"/>
      <c r="AB178" s="254"/>
      <c r="AC178" s="254"/>
      <c r="AD178" s="254"/>
      <c r="AE178" s="254"/>
      <c r="AF178" s="254"/>
      <c r="AG178" s="254"/>
      <c r="AH178" s="254"/>
      <c r="AI178" s="254"/>
      <c r="AJ178" s="255"/>
    </row>
    <row r="179" spans="2:37" ht="3" customHeight="1" x14ac:dyDescent="0.15">
      <c r="B179" s="8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c r="AG179" s="85"/>
      <c r="AH179" s="85"/>
      <c r="AI179" s="85"/>
      <c r="AJ179" s="85"/>
      <c r="AK179" s="85"/>
    </row>
    <row r="180" spans="2:37" ht="15.75" customHeight="1" x14ac:dyDescent="0.15">
      <c r="B180" s="85"/>
      <c r="C180" s="85"/>
      <c r="D180" s="85"/>
      <c r="E180" s="85"/>
      <c r="F180" s="85"/>
      <c r="G180" s="85"/>
      <c r="H180" s="85"/>
      <c r="I180" s="85"/>
      <c r="J180" s="85"/>
      <c r="K180" s="85"/>
      <c r="L180" s="85"/>
      <c r="M180" s="85"/>
      <c r="N180" s="514" t="s">
        <v>686</v>
      </c>
      <c r="O180" s="515"/>
      <c r="P180" s="515"/>
      <c r="Q180" s="515"/>
      <c r="R180" s="516"/>
      <c r="S180" s="514" t="s">
        <v>417</v>
      </c>
      <c r="T180" s="515"/>
      <c r="U180" s="515"/>
      <c r="V180" s="515"/>
      <c r="W180" s="515"/>
      <c r="X180" s="515"/>
      <c r="Y180" s="515"/>
      <c r="Z180" s="515"/>
      <c r="AA180" s="515"/>
      <c r="AB180" s="515"/>
      <c r="AC180" s="515"/>
      <c r="AD180" s="515"/>
      <c r="AE180" s="515"/>
      <c r="AF180" s="515"/>
      <c r="AG180" s="515"/>
      <c r="AH180" s="515"/>
      <c r="AI180" s="515"/>
      <c r="AJ180" s="516"/>
      <c r="AK180" s="85"/>
    </row>
    <row r="181" spans="2:37" ht="3" customHeight="1" x14ac:dyDescent="0.15">
      <c r="B181" s="62"/>
      <c r="C181" s="62"/>
      <c r="D181" s="5"/>
      <c r="F181" s="5"/>
      <c r="G181" s="5"/>
      <c r="H181" s="5"/>
      <c r="I181" s="5"/>
      <c r="J181" s="5"/>
      <c r="K181" s="5"/>
      <c r="L181" s="5"/>
      <c r="M181" s="5"/>
      <c r="N181" s="63"/>
      <c r="O181" s="63"/>
      <c r="P181" s="63"/>
      <c r="Q181" s="63"/>
      <c r="R181" s="63"/>
      <c r="S181" s="63"/>
      <c r="T181" s="5"/>
      <c r="U181" s="5"/>
      <c r="V181" s="5"/>
      <c r="W181" s="5"/>
      <c r="X181" s="5"/>
      <c r="Y181" s="5"/>
      <c r="Z181" s="5"/>
      <c r="AA181" s="5"/>
      <c r="AB181" s="5"/>
      <c r="AC181" s="5"/>
      <c r="AD181" s="5"/>
      <c r="AE181" s="5"/>
      <c r="AF181" s="5"/>
      <c r="AG181" s="5"/>
      <c r="AH181" s="5"/>
      <c r="AI181" s="5"/>
      <c r="AJ181" s="5"/>
    </row>
    <row r="182" spans="2:37" ht="15" customHeight="1" x14ac:dyDescent="0.15">
      <c r="B182" s="397" t="s">
        <v>569</v>
      </c>
      <c r="C182" s="398"/>
      <c r="D182" s="398"/>
      <c r="E182" s="398"/>
      <c r="F182" s="398"/>
      <c r="G182" s="398"/>
      <c r="H182" s="398"/>
      <c r="I182" s="398"/>
      <c r="J182" s="398"/>
      <c r="K182" s="398"/>
      <c r="L182" s="399"/>
      <c r="M182" s="5"/>
      <c r="N182" s="394"/>
      <c r="O182" s="395"/>
      <c r="P182" s="395"/>
      <c r="Q182" s="395"/>
      <c r="R182" s="396"/>
      <c r="S182" s="394"/>
      <c r="T182" s="395"/>
      <c r="U182" s="395"/>
      <c r="V182" s="395"/>
      <c r="W182" s="395"/>
      <c r="X182" s="395"/>
      <c r="Y182" s="395"/>
      <c r="Z182" s="395"/>
      <c r="AA182" s="395"/>
      <c r="AB182" s="395"/>
      <c r="AC182" s="395"/>
      <c r="AD182" s="395"/>
      <c r="AE182" s="395"/>
      <c r="AF182" s="395"/>
      <c r="AG182" s="395"/>
      <c r="AH182" s="395"/>
      <c r="AI182" s="395"/>
      <c r="AJ182" s="396"/>
    </row>
    <row r="183" spans="2:37" ht="3" customHeight="1" x14ac:dyDescent="0.15">
      <c r="B183" s="400"/>
      <c r="C183" s="290"/>
      <c r="D183" s="290"/>
      <c r="E183" s="290"/>
      <c r="F183" s="290"/>
      <c r="G183" s="290"/>
      <c r="H183" s="290"/>
      <c r="I183" s="290"/>
      <c r="J183" s="290"/>
      <c r="K183" s="290"/>
      <c r="L183" s="401"/>
      <c r="M183" s="5"/>
      <c r="N183" s="85"/>
      <c r="O183" s="85"/>
      <c r="P183" s="85"/>
      <c r="Q183" s="85"/>
      <c r="R183" s="85"/>
      <c r="S183" s="63"/>
      <c r="T183" s="5"/>
      <c r="U183" s="5"/>
      <c r="V183" s="5"/>
      <c r="W183" s="5"/>
      <c r="X183" s="5"/>
      <c r="Y183" s="5"/>
      <c r="Z183" s="5"/>
      <c r="AA183" s="5"/>
      <c r="AB183" s="5"/>
      <c r="AC183" s="5"/>
      <c r="AD183" s="5"/>
      <c r="AE183" s="5"/>
      <c r="AF183" s="5"/>
      <c r="AG183" s="5"/>
      <c r="AH183" s="5"/>
      <c r="AI183" s="5"/>
      <c r="AJ183" s="5"/>
    </row>
    <row r="184" spans="2:37" ht="15" customHeight="1" x14ac:dyDescent="0.15">
      <c r="B184" s="400"/>
      <c r="C184" s="290"/>
      <c r="D184" s="290"/>
      <c r="E184" s="290"/>
      <c r="F184" s="290"/>
      <c r="G184" s="290"/>
      <c r="H184" s="290"/>
      <c r="I184" s="290"/>
      <c r="J184" s="290"/>
      <c r="K184" s="290"/>
      <c r="L184" s="401"/>
      <c r="M184" s="5"/>
      <c r="N184" s="394"/>
      <c r="O184" s="395"/>
      <c r="P184" s="395"/>
      <c r="Q184" s="395"/>
      <c r="R184" s="396"/>
      <c r="S184" s="394"/>
      <c r="T184" s="395"/>
      <c r="U184" s="395"/>
      <c r="V184" s="395"/>
      <c r="W184" s="395"/>
      <c r="X184" s="395"/>
      <c r="Y184" s="395"/>
      <c r="Z184" s="395"/>
      <c r="AA184" s="395"/>
      <c r="AB184" s="395"/>
      <c r="AC184" s="395"/>
      <c r="AD184" s="395"/>
      <c r="AE184" s="395"/>
      <c r="AF184" s="395"/>
      <c r="AG184" s="395"/>
      <c r="AH184" s="395"/>
      <c r="AI184" s="395"/>
      <c r="AJ184" s="396"/>
    </row>
    <row r="185" spans="2:37" ht="3" customHeight="1" x14ac:dyDescent="0.15">
      <c r="B185" s="400"/>
      <c r="C185" s="290"/>
      <c r="D185" s="290"/>
      <c r="E185" s="290"/>
      <c r="F185" s="290"/>
      <c r="G185" s="290"/>
      <c r="H185" s="290"/>
      <c r="I185" s="290"/>
      <c r="J185" s="290"/>
      <c r="K185" s="290"/>
      <c r="L185" s="401"/>
      <c r="M185" s="5"/>
      <c r="N185" s="85"/>
      <c r="O185" s="85"/>
      <c r="P185" s="85"/>
      <c r="Q185" s="85"/>
      <c r="R185" s="85"/>
      <c r="S185" s="63"/>
    </row>
    <row r="186" spans="2:37" ht="15" customHeight="1" x14ac:dyDescent="0.15">
      <c r="B186" s="400"/>
      <c r="C186" s="290"/>
      <c r="D186" s="290"/>
      <c r="E186" s="290"/>
      <c r="F186" s="290"/>
      <c r="G186" s="290"/>
      <c r="H186" s="290"/>
      <c r="I186" s="290"/>
      <c r="J186" s="290"/>
      <c r="K186" s="290"/>
      <c r="L186" s="401"/>
      <c r="M186" s="5"/>
      <c r="N186" s="394"/>
      <c r="O186" s="395"/>
      <c r="P186" s="395"/>
      <c r="Q186" s="395"/>
      <c r="R186" s="396"/>
      <c r="S186" s="394"/>
      <c r="T186" s="395"/>
      <c r="U186" s="395"/>
      <c r="V186" s="395"/>
      <c r="W186" s="395"/>
      <c r="X186" s="395"/>
      <c r="Y186" s="395"/>
      <c r="Z186" s="395"/>
      <c r="AA186" s="395"/>
      <c r="AB186" s="395"/>
      <c r="AC186" s="395"/>
      <c r="AD186" s="395"/>
      <c r="AE186" s="395"/>
      <c r="AF186" s="395"/>
      <c r="AG186" s="395"/>
      <c r="AH186" s="395"/>
      <c r="AI186" s="395"/>
      <c r="AJ186" s="396"/>
    </row>
    <row r="187" spans="2:37" ht="3" customHeight="1" x14ac:dyDescent="0.15">
      <c r="B187" s="400"/>
      <c r="C187" s="290"/>
      <c r="D187" s="290"/>
      <c r="E187" s="290"/>
      <c r="F187" s="290"/>
      <c r="G187" s="290"/>
      <c r="H187" s="290"/>
      <c r="I187" s="290"/>
      <c r="J187" s="290"/>
      <c r="K187" s="290"/>
      <c r="L187" s="401"/>
      <c r="M187" s="5"/>
      <c r="N187" s="85"/>
      <c r="O187" s="85"/>
      <c r="P187" s="85"/>
      <c r="Q187" s="85"/>
      <c r="R187" s="85"/>
      <c r="S187" s="63"/>
    </row>
    <row r="188" spans="2:37" ht="15" customHeight="1" x14ac:dyDescent="0.15">
      <c r="B188" s="402"/>
      <c r="C188" s="403"/>
      <c r="D188" s="403"/>
      <c r="E188" s="403"/>
      <c r="F188" s="403"/>
      <c r="G188" s="403"/>
      <c r="H188" s="403"/>
      <c r="I188" s="403"/>
      <c r="J188" s="403"/>
      <c r="K188" s="403"/>
      <c r="L188" s="404"/>
      <c r="M188" s="5"/>
      <c r="N188" s="394"/>
      <c r="O188" s="395"/>
      <c r="P188" s="395"/>
      <c r="Q188" s="395"/>
      <c r="R188" s="396"/>
      <c r="S188" s="394"/>
      <c r="T188" s="395"/>
      <c r="U188" s="395"/>
      <c r="V188" s="395"/>
      <c r="W188" s="395"/>
      <c r="X188" s="395"/>
      <c r="Y188" s="395"/>
      <c r="Z188" s="395"/>
      <c r="AA188" s="395"/>
      <c r="AB188" s="395"/>
      <c r="AC188" s="395"/>
      <c r="AD188" s="395"/>
      <c r="AE188" s="395"/>
      <c r="AF188" s="395"/>
      <c r="AG188" s="395"/>
      <c r="AH188" s="395"/>
      <c r="AI188" s="395"/>
      <c r="AJ188" s="396"/>
    </row>
    <row r="189" spans="2:37" ht="3" customHeight="1" x14ac:dyDescent="0.15">
      <c r="B189" s="71"/>
      <c r="C189" s="71"/>
      <c r="D189" s="71"/>
      <c r="E189" s="71"/>
      <c r="F189" s="71"/>
      <c r="G189" s="71"/>
      <c r="H189" s="71"/>
      <c r="I189" s="71"/>
      <c r="J189" s="71"/>
      <c r="K189" s="71"/>
      <c r="L189" s="71"/>
      <c r="M189" s="5"/>
      <c r="N189" s="93"/>
      <c r="O189" s="93"/>
      <c r="P189" s="93"/>
      <c r="Q189" s="93"/>
      <c r="R189" s="93"/>
      <c r="S189" s="93"/>
      <c r="T189" s="93"/>
      <c r="U189" s="93"/>
      <c r="V189" s="93"/>
      <c r="W189" s="93"/>
      <c r="X189" s="93"/>
      <c r="Y189" s="93"/>
      <c r="Z189" s="93"/>
      <c r="AA189" s="93"/>
      <c r="AB189" s="93"/>
      <c r="AC189" s="93"/>
      <c r="AD189" s="93"/>
      <c r="AE189" s="93"/>
      <c r="AF189" s="93"/>
      <c r="AG189" s="93"/>
      <c r="AH189" s="93"/>
      <c r="AI189" s="93"/>
      <c r="AJ189" s="93"/>
    </row>
    <row r="190" spans="2:37" ht="15" customHeight="1" x14ac:dyDescent="0.15">
      <c r="B190" s="71"/>
      <c r="C190" s="71"/>
      <c r="D190" s="71"/>
      <c r="E190" s="71"/>
      <c r="F190" s="71"/>
      <c r="G190" s="71"/>
      <c r="H190" s="71"/>
      <c r="I190" s="71"/>
      <c r="J190" s="71"/>
      <c r="K190" s="71"/>
      <c r="L190" s="71"/>
      <c r="M190" s="5"/>
      <c r="N190" s="394"/>
      <c r="O190" s="395"/>
      <c r="P190" s="395"/>
      <c r="Q190" s="395"/>
      <c r="R190" s="396"/>
      <c r="S190" s="394"/>
      <c r="T190" s="395"/>
      <c r="U190" s="395"/>
      <c r="V190" s="395"/>
      <c r="W190" s="395"/>
      <c r="X190" s="395"/>
      <c r="Y190" s="395"/>
      <c r="Z190" s="395"/>
      <c r="AA190" s="395"/>
      <c r="AB190" s="395"/>
      <c r="AC190" s="395"/>
      <c r="AD190" s="395"/>
      <c r="AE190" s="395"/>
      <c r="AF190" s="395"/>
      <c r="AG190" s="395"/>
      <c r="AH190" s="395"/>
      <c r="AI190" s="395"/>
      <c r="AJ190" s="396"/>
    </row>
    <row r="191" spans="2:37" ht="3" customHeight="1" x14ac:dyDescent="0.15">
      <c r="B191" s="71"/>
      <c r="C191" s="71"/>
      <c r="D191" s="71"/>
      <c r="E191" s="71"/>
      <c r="F191" s="71"/>
      <c r="G191" s="71"/>
      <c r="H191" s="71"/>
      <c r="I191" s="71"/>
      <c r="J191" s="71"/>
      <c r="K191" s="71"/>
      <c r="L191" s="71"/>
      <c r="M191" s="5"/>
      <c r="N191" s="93"/>
      <c r="O191" s="93"/>
      <c r="P191" s="93"/>
      <c r="Q191" s="93"/>
      <c r="R191" s="93"/>
      <c r="S191" s="93"/>
      <c r="T191" s="93"/>
      <c r="U191" s="93"/>
      <c r="V191" s="93"/>
      <c r="W191" s="93"/>
      <c r="X191" s="93"/>
      <c r="Y191" s="93"/>
      <c r="Z191" s="93"/>
      <c r="AA191" s="93"/>
      <c r="AB191" s="93"/>
      <c r="AC191" s="93"/>
      <c r="AD191" s="93"/>
      <c r="AE191" s="93"/>
      <c r="AF191" s="93"/>
      <c r="AG191" s="93"/>
      <c r="AH191" s="93"/>
      <c r="AI191" s="93"/>
      <c r="AJ191" s="93"/>
    </row>
    <row r="192" spans="2:37" ht="15" customHeight="1" x14ac:dyDescent="0.15">
      <c r="B192" s="71"/>
      <c r="C192" s="71"/>
      <c r="D192" s="71"/>
      <c r="E192" s="71"/>
      <c r="F192" s="71"/>
      <c r="G192" s="71"/>
      <c r="H192" s="71"/>
      <c r="I192" s="71"/>
      <c r="J192" s="71"/>
      <c r="K192" s="71"/>
      <c r="L192" s="71"/>
      <c r="M192" s="5"/>
      <c r="N192" s="394"/>
      <c r="O192" s="395"/>
      <c r="P192" s="395"/>
      <c r="Q192" s="395"/>
      <c r="R192" s="396"/>
      <c r="S192" s="394"/>
      <c r="T192" s="395"/>
      <c r="U192" s="395"/>
      <c r="V192" s="395"/>
      <c r="W192" s="395"/>
      <c r="X192" s="395"/>
      <c r="Y192" s="395"/>
      <c r="Z192" s="395"/>
      <c r="AA192" s="395"/>
      <c r="AB192" s="395"/>
      <c r="AC192" s="395"/>
      <c r="AD192" s="395"/>
      <c r="AE192" s="395"/>
      <c r="AF192" s="395"/>
      <c r="AG192" s="395"/>
      <c r="AH192" s="395"/>
      <c r="AI192" s="395"/>
      <c r="AJ192" s="396"/>
    </row>
    <row r="193" spans="2:36" ht="3" customHeight="1" x14ac:dyDescent="0.15">
      <c r="B193" s="71"/>
      <c r="C193" s="71"/>
      <c r="D193" s="71"/>
      <c r="E193" s="71"/>
      <c r="F193" s="71"/>
      <c r="G193" s="71"/>
      <c r="H193" s="71"/>
      <c r="I193" s="71"/>
      <c r="J193" s="71"/>
      <c r="K193" s="71"/>
      <c r="L193" s="71"/>
      <c r="M193" s="5"/>
      <c r="N193" s="93"/>
      <c r="O193" s="93"/>
      <c r="P193" s="93"/>
      <c r="Q193" s="93"/>
      <c r="R193" s="93"/>
      <c r="S193" s="93"/>
      <c r="T193" s="93"/>
      <c r="U193" s="93"/>
      <c r="V193" s="93"/>
      <c r="W193" s="93"/>
      <c r="X193" s="93"/>
      <c r="Y193" s="93"/>
      <c r="Z193" s="93"/>
      <c r="AA193" s="93"/>
      <c r="AB193" s="93"/>
      <c r="AC193" s="93"/>
      <c r="AD193" s="93"/>
      <c r="AE193" s="93"/>
      <c r="AF193" s="93"/>
      <c r="AG193" s="93"/>
      <c r="AH193" s="93"/>
      <c r="AI193" s="93"/>
      <c r="AJ193" s="93"/>
    </row>
    <row r="194" spans="2:36" ht="15" customHeight="1" x14ac:dyDescent="0.15">
      <c r="B194" s="71"/>
      <c r="C194" s="71"/>
      <c r="D194" s="71"/>
      <c r="E194" s="71"/>
      <c r="F194" s="71"/>
      <c r="G194" s="71"/>
      <c r="H194" s="71"/>
      <c r="I194" s="71"/>
      <c r="J194" s="71"/>
      <c r="K194" s="71"/>
      <c r="L194" s="71"/>
      <c r="M194" s="5"/>
      <c r="N194" s="394"/>
      <c r="O194" s="395"/>
      <c r="P194" s="395"/>
      <c r="Q194" s="395"/>
      <c r="R194" s="396"/>
      <c r="S194" s="394"/>
      <c r="T194" s="395"/>
      <c r="U194" s="395"/>
      <c r="V194" s="395"/>
      <c r="W194" s="395"/>
      <c r="X194" s="395"/>
      <c r="Y194" s="395"/>
      <c r="Z194" s="395"/>
      <c r="AA194" s="395"/>
      <c r="AB194" s="395"/>
      <c r="AC194" s="395"/>
      <c r="AD194" s="395"/>
      <c r="AE194" s="395"/>
      <c r="AF194" s="395"/>
      <c r="AG194" s="395"/>
      <c r="AH194" s="395"/>
      <c r="AI194" s="395"/>
      <c r="AJ194" s="396"/>
    </row>
    <row r="195" spans="2:36" ht="3" customHeight="1" x14ac:dyDescent="0.15">
      <c r="B195" s="71"/>
      <c r="C195" s="71"/>
      <c r="D195" s="71"/>
      <c r="E195" s="71"/>
      <c r="F195" s="71"/>
      <c r="G195" s="71"/>
      <c r="H195" s="71"/>
      <c r="I195" s="71"/>
      <c r="J195" s="71"/>
      <c r="K195" s="71"/>
      <c r="L195" s="71"/>
      <c r="M195" s="5"/>
      <c r="N195" s="93"/>
      <c r="O195" s="93"/>
      <c r="P195" s="93"/>
      <c r="Q195" s="93"/>
      <c r="R195" s="93"/>
      <c r="S195" s="93"/>
      <c r="T195" s="93"/>
      <c r="U195" s="93"/>
      <c r="V195" s="93"/>
      <c r="W195" s="93"/>
      <c r="X195" s="93"/>
      <c r="Y195" s="93"/>
      <c r="Z195" s="93"/>
      <c r="AA195" s="93"/>
      <c r="AB195" s="93"/>
      <c r="AC195" s="93"/>
      <c r="AD195" s="93"/>
      <c r="AE195" s="93"/>
      <c r="AF195" s="93"/>
      <c r="AG195" s="93"/>
      <c r="AH195" s="93"/>
      <c r="AI195" s="93"/>
      <c r="AJ195" s="93"/>
    </row>
    <row r="196" spans="2:36" ht="15" customHeight="1" x14ac:dyDescent="0.15">
      <c r="B196" s="71"/>
      <c r="C196" s="71"/>
      <c r="D196" s="71"/>
      <c r="E196" s="71"/>
      <c r="F196" s="71"/>
      <c r="G196" s="71"/>
      <c r="H196" s="71"/>
      <c r="I196" s="71"/>
      <c r="J196" s="71"/>
      <c r="K196" s="71"/>
      <c r="L196" s="71"/>
      <c r="M196" s="5"/>
      <c r="N196" s="394"/>
      <c r="O196" s="395"/>
      <c r="P196" s="395"/>
      <c r="Q196" s="395"/>
      <c r="R196" s="396"/>
      <c r="S196" s="394"/>
      <c r="T196" s="395"/>
      <c r="U196" s="395"/>
      <c r="V196" s="395"/>
      <c r="W196" s="395"/>
      <c r="X196" s="395"/>
      <c r="Y196" s="395"/>
      <c r="Z196" s="395"/>
      <c r="AA196" s="395"/>
      <c r="AB196" s="395"/>
      <c r="AC196" s="395"/>
      <c r="AD196" s="395"/>
      <c r="AE196" s="395"/>
      <c r="AF196" s="395"/>
      <c r="AG196" s="395"/>
      <c r="AH196" s="395"/>
      <c r="AI196" s="395"/>
      <c r="AJ196" s="396"/>
    </row>
    <row r="197" spans="2:36" ht="3" customHeight="1" x14ac:dyDescent="0.15">
      <c r="B197" s="71"/>
      <c r="C197" s="71"/>
      <c r="D197" s="71"/>
      <c r="E197" s="71"/>
      <c r="F197" s="71"/>
      <c r="G197" s="71"/>
      <c r="H197" s="71"/>
      <c r="I197" s="71"/>
      <c r="J197" s="71"/>
      <c r="K197" s="71"/>
      <c r="L197" s="71"/>
      <c r="M197" s="5"/>
      <c r="N197" s="93"/>
      <c r="O197" s="93"/>
      <c r="P197" s="93"/>
      <c r="Q197" s="93"/>
      <c r="R197" s="93"/>
      <c r="S197" s="93"/>
      <c r="T197" s="93"/>
      <c r="U197" s="93"/>
      <c r="V197" s="93"/>
      <c r="W197" s="93"/>
      <c r="X197" s="93"/>
      <c r="Y197" s="93"/>
      <c r="Z197" s="93"/>
      <c r="AA197" s="93"/>
      <c r="AB197" s="93"/>
      <c r="AC197" s="93"/>
      <c r="AD197" s="93"/>
      <c r="AE197" s="93"/>
      <c r="AF197" s="93"/>
      <c r="AG197" s="93"/>
      <c r="AH197" s="93"/>
      <c r="AI197" s="93"/>
      <c r="AJ197" s="93"/>
    </row>
    <row r="198" spans="2:36" ht="3" customHeight="1" x14ac:dyDescent="0.15">
      <c r="B198" s="62"/>
      <c r="C198" s="62"/>
      <c r="D198" s="5"/>
      <c r="F198" s="5"/>
      <c r="G198" s="5"/>
      <c r="H198" s="5"/>
      <c r="I198" s="5"/>
      <c r="J198" s="5"/>
      <c r="K198" s="5"/>
      <c r="L198" s="5"/>
      <c r="M198" s="5"/>
      <c r="N198" s="63"/>
      <c r="O198" s="63"/>
      <c r="P198" s="63"/>
      <c r="Q198" s="63"/>
      <c r="R198" s="63"/>
      <c r="S198" s="63"/>
      <c r="T198" s="5"/>
      <c r="U198" s="5"/>
      <c r="V198" s="5"/>
      <c r="W198" s="5"/>
      <c r="X198" s="5"/>
      <c r="Y198" s="5"/>
      <c r="Z198" s="5"/>
      <c r="AA198" s="5"/>
      <c r="AB198" s="5"/>
      <c r="AC198" s="5"/>
      <c r="AD198" s="5"/>
      <c r="AE198" s="5"/>
      <c r="AF198" s="5"/>
      <c r="AG198" s="5"/>
      <c r="AH198" s="5"/>
      <c r="AI198" s="5"/>
      <c r="AJ198" s="5"/>
    </row>
  </sheetData>
  <sheetProtection sheet="1" selectLockedCells="1"/>
  <mergeCells count="307">
    <mergeCell ref="N180:R180"/>
    <mergeCell ref="S180:AJ180"/>
    <mergeCell ref="X12:AE12"/>
    <mergeCell ref="X10:AE10"/>
    <mergeCell ref="Z2:AE2"/>
    <mergeCell ref="AF2:AJ2"/>
    <mergeCell ref="B8:Y8"/>
    <mergeCell ref="B10:Q10"/>
    <mergeCell ref="AF10:AJ10"/>
    <mergeCell ref="AF12:AJ12"/>
    <mergeCell ref="Y14:AE14"/>
    <mergeCell ref="AF14:AJ14"/>
    <mergeCell ref="B16:U16"/>
    <mergeCell ref="B18:L18"/>
    <mergeCell ref="N18:P18"/>
    <mergeCell ref="Q18:R18"/>
    <mergeCell ref="S18:Y18"/>
    <mergeCell ref="Z18:AJ18"/>
    <mergeCell ref="D26:L26"/>
    <mergeCell ref="N26:W26"/>
    <mergeCell ref="X26:AB26"/>
    <mergeCell ref="AC26:AJ26"/>
    <mergeCell ref="D28:L28"/>
    <mergeCell ref="N28:AJ28"/>
    <mergeCell ref="D20:L20"/>
    <mergeCell ref="N20:AJ20"/>
    <mergeCell ref="D22:L22"/>
    <mergeCell ref="N22:AJ22"/>
    <mergeCell ref="D24:L24"/>
    <mergeCell ref="N24:W24"/>
    <mergeCell ref="X24:AB24"/>
    <mergeCell ref="AC24:AJ24"/>
    <mergeCell ref="D30:L30"/>
    <mergeCell ref="N30:AJ30"/>
    <mergeCell ref="B32:L32"/>
    <mergeCell ref="N32:AJ32"/>
    <mergeCell ref="B34:L34"/>
    <mergeCell ref="N34:P34"/>
    <mergeCell ref="Q34:R34"/>
    <mergeCell ref="S34:Y34"/>
    <mergeCell ref="Z34:AJ34"/>
    <mergeCell ref="D42:L42"/>
    <mergeCell ref="N42:W42"/>
    <mergeCell ref="X42:AB42"/>
    <mergeCell ref="AC42:AJ42"/>
    <mergeCell ref="D44:L44"/>
    <mergeCell ref="N44:AJ44"/>
    <mergeCell ref="D36:L36"/>
    <mergeCell ref="N36:AJ36"/>
    <mergeCell ref="D38:L38"/>
    <mergeCell ref="N38:AJ38"/>
    <mergeCell ref="D40:L40"/>
    <mergeCell ref="N40:W40"/>
    <mergeCell ref="X40:AB40"/>
    <mergeCell ref="AC40:AJ40"/>
    <mergeCell ref="B53:L54"/>
    <mergeCell ref="N53:AJ54"/>
    <mergeCell ref="B56:L56"/>
    <mergeCell ref="N56:T56"/>
    <mergeCell ref="D46:L46"/>
    <mergeCell ref="N46:AJ46"/>
    <mergeCell ref="B48:L48"/>
    <mergeCell ref="O48:S48"/>
    <mergeCell ref="V48:Z48"/>
    <mergeCell ref="B50:L51"/>
    <mergeCell ref="N50:AJ51"/>
    <mergeCell ref="B62:L62"/>
    <mergeCell ref="N62:AJ62"/>
    <mergeCell ref="B64:L64"/>
    <mergeCell ref="N64:AJ64"/>
    <mergeCell ref="B66:L66"/>
    <mergeCell ref="N66:AJ66"/>
    <mergeCell ref="B58:L58"/>
    <mergeCell ref="N58:T58"/>
    <mergeCell ref="B60:L60"/>
    <mergeCell ref="N60:T60"/>
    <mergeCell ref="W60:AC60"/>
    <mergeCell ref="AD60:AJ60"/>
    <mergeCell ref="B73:L73"/>
    <mergeCell ref="N73:R73"/>
    <mergeCell ref="T73:AE73"/>
    <mergeCell ref="AF73:AJ73"/>
    <mergeCell ref="B75:L75"/>
    <mergeCell ref="N75:R75"/>
    <mergeCell ref="T75:AE75"/>
    <mergeCell ref="AF75:AJ75"/>
    <mergeCell ref="B69:U69"/>
    <mergeCell ref="Z69:AJ69"/>
    <mergeCell ref="B71:L71"/>
    <mergeCell ref="N71:R71"/>
    <mergeCell ref="T71:AE71"/>
    <mergeCell ref="AF71:AJ71"/>
    <mergeCell ref="I97:J97"/>
    <mergeCell ref="K97:AJ97"/>
    <mergeCell ref="K85:AJ85"/>
    <mergeCell ref="I87:J87"/>
    <mergeCell ref="K87:AJ87"/>
    <mergeCell ref="I89:J89"/>
    <mergeCell ref="K89:AJ89"/>
    <mergeCell ref="I91:J91"/>
    <mergeCell ref="K91:AJ91"/>
    <mergeCell ref="I85:J85"/>
    <mergeCell ref="I99:J99"/>
    <mergeCell ref="K99:AJ99"/>
    <mergeCell ref="B101:AD101"/>
    <mergeCell ref="B103:C103"/>
    <mergeCell ref="D103:N103"/>
    <mergeCell ref="O103:P103"/>
    <mergeCell ref="Q103:R103"/>
    <mergeCell ref="S103:T103"/>
    <mergeCell ref="U103:X103"/>
    <mergeCell ref="Y103:AB103"/>
    <mergeCell ref="B77:H99"/>
    <mergeCell ref="I77:J77"/>
    <mergeCell ref="K77:AJ77"/>
    <mergeCell ref="I79:J79"/>
    <mergeCell ref="K79:AJ79"/>
    <mergeCell ref="I81:J81"/>
    <mergeCell ref="K81:AJ81"/>
    <mergeCell ref="I83:J83"/>
    <mergeCell ref="K83:AJ83"/>
    <mergeCell ref="AC103:AF103"/>
    <mergeCell ref="I93:J93"/>
    <mergeCell ref="K93:AJ93"/>
    <mergeCell ref="I95:J95"/>
    <mergeCell ref="K95:AJ95"/>
    <mergeCell ref="B105:C105"/>
    <mergeCell ref="D105:N105"/>
    <mergeCell ref="O105:P105"/>
    <mergeCell ref="Q105:R105"/>
    <mergeCell ref="S105:T105"/>
    <mergeCell ref="U105:X105"/>
    <mergeCell ref="Y105:AB105"/>
    <mergeCell ref="AC105:AF105"/>
    <mergeCell ref="Y107:AB107"/>
    <mergeCell ref="AC107:AF107"/>
    <mergeCell ref="B109:C109"/>
    <mergeCell ref="D109:N109"/>
    <mergeCell ref="O109:P109"/>
    <mergeCell ref="Q109:R109"/>
    <mergeCell ref="S109:T109"/>
    <mergeCell ref="U109:X109"/>
    <mergeCell ref="Y109:AB109"/>
    <mergeCell ref="AC109:AF109"/>
    <mergeCell ref="B107:C107"/>
    <mergeCell ref="D107:N107"/>
    <mergeCell ref="O107:P107"/>
    <mergeCell ref="Q107:R107"/>
    <mergeCell ref="S107:T107"/>
    <mergeCell ref="U107:X107"/>
    <mergeCell ref="Y111:AB111"/>
    <mergeCell ref="AC111:AF111"/>
    <mergeCell ref="B113:C113"/>
    <mergeCell ref="D113:N113"/>
    <mergeCell ref="O113:P113"/>
    <mergeCell ref="Q113:R113"/>
    <mergeCell ref="S113:T113"/>
    <mergeCell ref="U113:X113"/>
    <mergeCell ref="Y113:AB113"/>
    <mergeCell ref="AC113:AF113"/>
    <mergeCell ref="B111:C111"/>
    <mergeCell ref="D111:N111"/>
    <mergeCell ref="O111:P111"/>
    <mergeCell ref="Q111:R111"/>
    <mergeCell ref="S111:T111"/>
    <mergeCell ref="U111:X111"/>
    <mergeCell ref="Y115:AB115"/>
    <mergeCell ref="AC115:AF115"/>
    <mergeCell ref="B117:C117"/>
    <mergeCell ref="D117:N117"/>
    <mergeCell ref="O117:P117"/>
    <mergeCell ref="Q117:R117"/>
    <mergeCell ref="S117:T117"/>
    <mergeCell ref="U117:X117"/>
    <mergeCell ref="Y117:AB117"/>
    <mergeCell ref="AC117:AF117"/>
    <mergeCell ref="B115:C115"/>
    <mergeCell ref="D115:N115"/>
    <mergeCell ref="O115:P115"/>
    <mergeCell ref="Q115:R115"/>
    <mergeCell ref="S115:T115"/>
    <mergeCell ref="U115:X115"/>
    <mergeCell ref="Y119:AB119"/>
    <mergeCell ref="AC119:AF119"/>
    <mergeCell ref="B121:C121"/>
    <mergeCell ref="D121:N121"/>
    <mergeCell ref="O121:P121"/>
    <mergeCell ref="Q121:R121"/>
    <mergeCell ref="S121:T121"/>
    <mergeCell ref="U121:X121"/>
    <mergeCell ref="Y121:AB121"/>
    <mergeCell ref="AC121:AF121"/>
    <mergeCell ref="B119:C119"/>
    <mergeCell ref="D119:N119"/>
    <mergeCell ref="O119:P119"/>
    <mergeCell ref="Q119:R119"/>
    <mergeCell ref="S119:T119"/>
    <mergeCell ref="U119:X119"/>
    <mergeCell ref="Y123:AB123"/>
    <mergeCell ref="AC123:AF123"/>
    <mergeCell ref="AG123:AJ127"/>
    <mergeCell ref="B125:C125"/>
    <mergeCell ref="D125:N125"/>
    <mergeCell ref="O125:P125"/>
    <mergeCell ref="Q125:R125"/>
    <mergeCell ref="S125:T125"/>
    <mergeCell ref="U125:X125"/>
    <mergeCell ref="Y125:AB125"/>
    <mergeCell ref="B123:C123"/>
    <mergeCell ref="D123:N123"/>
    <mergeCell ref="O123:P123"/>
    <mergeCell ref="Q123:R123"/>
    <mergeCell ref="S123:T123"/>
    <mergeCell ref="U123:X123"/>
    <mergeCell ref="AC125:AF125"/>
    <mergeCell ref="B127:C127"/>
    <mergeCell ref="D127:N127"/>
    <mergeCell ref="O127:P127"/>
    <mergeCell ref="Q127:R127"/>
    <mergeCell ref="S127:T127"/>
    <mergeCell ref="U127:X127"/>
    <mergeCell ref="Y127:AB127"/>
    <mergeCell ref="AC127:AF127"/>
    <mergeCell ref="B133:E133"/>
    <mergeCell ref="F133:I133"/>
    <mergeCell ref="J133:N133"/>
    <mergeCell ref="S133:AJ135"/>
    <mergeCell ref="B135:E135"/>
    <mergeCell ref="F135:I135"/>
    <mergeCell ref="J135:N135"/>
    <mergeCell ref="Y129:AB129"/>
    <mergeCell ref="AC129:AF129"/>
    <mergeCell ref="AG129:AJ129"/>
    <mergeCell ref="B131:L131"/>
    <mergeCell ref="X131:AB131"/>
    <mergeCell ref="AC131:AF131"/>
    <mergeCell ref="B129:C129"/>
    <mergeCell ref="D129:N129"/>
    <mergeCell ref="O129:P129"/>
    <mergeCell ref="Q129:R129"/>
    <mergeCell ref="S129:T129"/>
    <mergeCell ref="U129:X129"/>
    <mergeCell ref="B137:E137"/>
    <mergeCell ref="F137:I137"/>
    <mergeCell ref="J137:N137"/>
    <mergeCell ref="S137:AJ149"/>
    <mergeCell ref="B139:E139"/>
    <mergeCell ref="F139:I139"/>
    <mergeCell ref="J139:N139"/>
    <mergeCell ref="B141:E141"/>
    <mergeCell ref="F141:I141"/>
    <mergeCell ref="J141:N141"/>
    <mergeCell ref="B143:E143"/>
    <mergeCell ref="F143:I143"/>
    <mergeCell ref="J143:N143"/>
    <mergeCell ref="O143:R147"/>
    <mergeCell ref="B145:E145"/>
    <mergeCell ref="F145:I145"/>
    <mergeCell ref="J145:N145"/>
    <mergeCell ref="B147:E147"/>
    <mergeCell ref="F147:I147"/>
    <mergeCell ref="J147:N147"/>
    <mergeCell ref="V153:Z153"/>
    <mergeCell ref="B155:L155"/>
    <mergeCell ref="N155:AJ155"/>
    <mergeCell ref="B157:L157"/>
    <mergeCell ref="N157:AJ157"/>
    <mergeCell ref="B159:F159"/>
    <mergeCell ref="G159:AJ161"/>
    <mergeCell ref="B161:F161"/>
    <mergeCell ref="B149:E149"/>
    <mergeCell ref="F149:I149"/>
    <mergeCell ref="J149:N149"/>
    <mergeCell ref="O149:R149"/>
    <mergeCell ref="B151:U151"/>
    <mergeCell ref="B153:L153"/>
    <mergeCell ref="O153:S153"/>
    <mergeCell ref="B172:F172"/>
    <mergeCell ref="G172:AJ174"/>
    <mergeCell ref="B174:F174"/>
    <mergeCell ref="B176:L176"/>
    <mergeCell ref="N176:Q176"/>
    <mergeCell ref="B178:L178"/>
    <mergeCell ref="N178:AJ178"/>
    <mergeCell ref="B163:F163"/>
    <mergeCell ref="G163:AJ165"/>
    <mergeCell ref="B165:F165"/>
    <mergeCell ref="B167:F167"/>
    <mergeCell ref="G167:AJ169"/>
    <mergeCell ref="B169:F169"/>
    <mergeCell ref="N196:R196"/>
    <mergeCell ref="S196:AJ196"/>
    <mergeCell ref="N190:R190"/>
    <mergeCell ref="S190:AJ190"/>
    <mergeCell ref="N192:R192"/>
    <mergeCell ref="S192:AJ192"/>
    <mergeCell ref="N194:R194"/>
    <mergeCell ref="S194:AJ194"/>
    <mergeCell ref="B182:L188"/>
    <mergeCell ref="N182:R182"/>
    <mergeCell ref="S182:AJ182"/>
    <mergeCell ref="N184:R184"/>
    <mergeCell ref="S184:AJ184"/>
    <mergeCell ref="N186:R186"/>
    <mergeCell ref="S186:AJ186"/>
    <mergeCell ref="N188:R188"/>
    <mergeCell ref="S188:AJ188"/>
  </mergeCells>
  <conditionalFormatting sqref="AG129:AJ129">
    <cfRule type="cellIs" dxfId="6" priority="7" operator="equal">
      <formula>FALSE</formula>
    </cfRule>
    <cfRule type="expression" dxfId="5" priority="8">
      <formula>"FALSE"</formula>
    </cfRule>
  </conditionalFormatting>
  <conditionalFormatting sqref="O149:R149">
    <cfRule type="cellIs" dxfId="4" priority="5" operator="equal">
      <formula>FALSE</formula>
    </cfRule>
    <cfRule type="expression" dxfId="3" priority="6">
      <formula>"FALSE"</formula>
    </cfRule>
  </conditionalFormatting>
  <conditionalFormatting sqref="N50:AJ51">
    <cfRule type="expression" dxfId="2" priority="1">
      <formula>$U$48&lt;&gt;""</formula>
    </cfRule>
    <cfRule type="expression" dxfId="1" priority="4">
      <formula>$N$48&lt;&gt;""</formula>
    </cfRule>
  </conditionalFormatting>
  <conditionalFormatting sqref="N53:AJ54">
    <cfRule type="expression" dxfId="0" priority="2">
      <formula>$AB$48&lt;&gt;""</formula>
    </cfRule>
  </conditionalFormatting>
  <pageMargins left="0.39370078740157483" right="0.39370078740157483" top="0.74803149606299213" bottom="0.74803149606299213" header="0.31496062992125984" footer="0.31496062992125984"/>
  <pageSetup paperSize="9" scale="98" orientation="portrait" r:id="rId1"/>
  <headerFooter>
    <oddFooter xml:space="preserve">&amp;L&amp;D&amp;C&amp;F&amp;R&amp;P/&amp;N </oddFooter>
  </headerFooter>
  <rowBreaks count="3" manualBreakCount="3">
    <brk id="67" max="16383" man="1"/>
    <brk id="149" max="16383" man="1"/>
    <brk id="170" max="16383"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Eingabedaten!$G$3:$G$4</xm:f>
          </x14:formula1>
          <xm:sqref>N176:Q176</xm:sqref>
        </x14:dataValidation>
        <x14:dataValidation type="list" allowBlank="1" showInputMessage="1" showErrorMessage="1" xr:uid="{00000000-0002-0000-0600-000001000000}">
          <x14:formula1>
            <xm:f>Eingabedaten!$F$3:$F$12</xm:f>
          </x14:formula1>
          <xm:sqref>N64:AJ64</xm:sqref>
        </x14:dataValidation>
        <x14:dataValidation type="list" allowBlank="1" showInputMessage="1" showErrorMessage="1" xr:uid="{00000000-0002-0000-0600-000002000000}">
          <x14:formula1>
            <xm:f>Eingabedaten!$H$3:$H$5</xm:f>
          </x14:formula1>
          <xm:sqref>Q34:R34 Q18:R18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K106"/>
  <sheetViews>
    <sheetView showWhiteSpace="0" view="pageBreakPreview" zoomScaleNormal="100" zoomScaleSheetLayoutView="100" workbookViewId="0">
      <selection activeCell="C337" sqref="C337:V337"/>
    </sheetView>
  </sheetViews>
  <sheetFormatPr baseColWidth="10" defaultColWidth="10.6640625" defaultRowHeight="15.75" customHeight="1" x14ac:dyDescent="0.15"/>
  <cols>
    <col min="1" max="1" width="0.6640625" style="4" customWidth="1"/>
    <col min="2" max="2" width="2.6640625" style="4" customWidth="1"/>
    <col min="3" max="3" width="0.5" style="4" customWidth="1"/>
    <col min="4" max="4" width="2.6640625" style="4" customWidth="1"/>
    <col min="5" max="5" width="2.6640625" style="5" customWidth="1"/>
    <col min="6" max="11" width="2.6640625" style="4" customWidth="1"/>
    <col min="12" max="12" width="1.6640625" style="4" customWidth="1"/>
    <col min="13" max="13" width="0.33203125" style="4" customWidth="1"/>
    <col min="14" max="36" width="2.6640625" style="4" customWidth="1"/>
    <col min="37" max="37" width="0.6640625" style="4" customWidth="1"/>
    <col min="38" max="38" width="6.1640625" style="4" customWidth="1"/>
    <col min="39" max="39" width="2.33203125" style="4" customWidth="1"/>
    <col min="40" max="71" width="12" style="4" customWidth="1"/>
    <col min="72" max="16384" width="10.6640625" style="4"/>
  </cols>
  <sheetData>
    <row r="1" spans="1:36" ht="2.25" customHeight="1" x14ac:dyDescent="0.15"/>
    <row r="2" spans="1:36" ht="15.75" customHeight="1" x14ac:dyDescent="0.15">
      <c r="Z2" s="389"/>
      <c r="AA2" s="389"/>
      <c r="AB2" s="389"/>
      <c r="AC2" s="389"/>
      <c r="AD2" s="389"/>
      <c r="AE2" s="389"/>
      <c r="AF2" s="390"/>
      <c r="AG2" s="390"/>
      <c r="AH2" s="390"/>
      <c r="AI2" s="390"/>
      <c r="AJ2" s="390"/>
    </row>
    <row r="6" spans="1:36" ht="15.75" customHeight="1" x14ac:dyDescent="0.15">
      <c r="Z6" s="389" t="s">
        <v>570</v>
      </c>
      <c r="AA6" s="389"/>
      <c r="AB6" s="389"/>
      <c r="AC6" s="389"/>
      <c r="AD6" s="389"/>
      <c r="AE6" s="389"/>
      <c r="AF6" s="524">
        <f>DataVectors!E3</f>
        <v>0</v>
      </c>
      <c r="AG6" s="525"/>
      <c r="AH6" s="525"/>
      <c r="AI6" s="525"/>
      <c r="AJ6" s="526"/>
    </row>
    <row r="7" spans="1:36" ht="3" customHeight="1" x14ac:dyDescent="0.15"/>
    <row r="8" spans="1:36" ht="15.75" customHeight="1" x14ac:dyDescent="0.15">
      <c r="B8" s="285" t="s">
        <v>571</v>
      </c>
      <c r="C8" s="285"/>
      <c r="D8" s="285"/>
      <c r="E8" s="285"/>
      <c r="F8" s="285"/>
      <c r="G8" s="285"/>
      <c r="H8" s="285"/>
      <c r="I8" s="285"/>
      <c r="J8" s="285"/>
      <c r="K8" s="285"/>
      <c r="L8" s="285"/>
      <c r="M8" s="285"/>
      <c r="N8" s="285"/>
      <c r="O8" s="285"/>
      <c r="P8" s="285"/>
      <c r="Q8" s="285"/>
      <c r="R8" s="285"/>
      <c r="S8" s="285"/>
      <c r="T8" s="285"/>
      <c r="U8" s="285"/>
      <c r="V8" s="285"/>
      <c r="W8" s="285"/>
      <c r="X8" s="285"/>
      <c r="Y8" s="285"/>
      <c r="Z8" s="285"/>
      <c r="AA8" s="285"/>
      <c r="AB8" s="285"/>
      <c r="AC8" s="285"/>
      <c r="AD8" s="285"/>
      <c r="AE8" s="285"/>
      <c r="AF8" s="285"/>
      <c r="AG8" s="285"/>
      <c r="AH8" s="285"/>
      <c r="AI8" s="285"/>
      <c r="AJ8" s="285"/>
    </row>
    <row r="9" spans="1:36" ht="3" customHeight="1" x14ac:dyDescent="0.15">
      <c r="A9" s="5"/>
      <c r="B9" s="5"/>
      <c r="C9" s="5"/>
      <c r="D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36" ht="15.75" customHeight="1" x14ac:dyDescent="0.15">
      <c r="A10" s="5"/>
      <c r="B10" s="367" t="str">
        <f>DataVectors!H3&amp;"  "&amp;DataVectors!L3</f>
        <v>0  0</v>
      </c>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row>
    <row r="11" spans="1:36" ht="3" customHeight="1" x14ac:dyDescent="0.15">
      <c r="A11" s="5"/>
      <c r="B11" s="367"/>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row>
    <row r="12" spans="1:36" ht="15.75" customHeight="1" x14ac:dyDescent="0.15">
      <c r="A12" s="5"/>
      <c r="B12" s="367"/>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c r="AJ12" s="367"/>
    </row>
    <row r="13" spans="1:36" ht="3" customHeight="1" x14ac:dyDescent="0.15">
      <c r="A13" s="5"/>
      <c r="B13" s="5"/>
      <c r="C13" s="5"/>
      <c r="D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row>
    <row r="14" spans="1:36" ht="15.75" customHeight="1" x14ac:dyDescent="0.15">
      <c r="A14" s="5"/>
      <c r="B14" s="523" t="s">
        <v>572</v>
      </c>
      <c r="C14" s="523"/>
      <c r="D14" s="523"/>
      <c r="E14" s="523"/>
      <c r="F14" s="523"/>
      <c r="G14" s="523"/>
      <c r="H14" s="523"/>
      <c r="I14" s="523"/>
      <c r="J14" s="523"/>
      <c r="K14" s="523"/>
      <c r="L14" s="523"/>
      <c r="M14" s="5"/>
    </row>
    <row r="15" spans="1:36" ht="3" customHeight="1" x14ac:dyDescent="0.15">
      <c r="A15" s="5"/>
      <c r="B15" s="5"/>
      <c r="C15" s="5"/>
      <c r="D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1:36" ht="15.75" customHeight="1" x14ac:dyDescent="0.15">
      <c r="A16" s="5"/>
      <c r="B16" s="5"/>
      <c r="C16" s="522" t="str">
        <f>IF(DataVectors!D46=0,"",DataVectors!D46)</f>
        <v>Titre</v>
      </c>
      <c r="D16" s="522"/>
      <c r="E16" s="522"/>
      <c r="F16" s="522" t="str">
        <f>DataVectors!E46</f>
        <v>Prénom</v>
      </c>
      <c r="G16" s="522"/>
      <c r="H16" s="522"/>
      <c r="I16" s="522"/>
      <c r="J16" s="522"/>
      <c r="K16" s="522"/>
      <c r="L16" s="522"/>
      <c r="M16" s="522"/>
      <c r="N16" s="522"/>
      <c r="O16" s="522"/>
      <c r="P16" s="522"/>
      <c r="Q16" s="522"/>
      <c r="R16" s="522"/>
      <c r="S16" s="522"/>
      <c r="T16" s="522" t="str">
        <f>DataVectors!F46</f>
        <v>Nom</v>
      </c>
      <c r="U16" s="522"/>
      <c r="V16" s="522"/>
      <c r="W16" s="522"/>
      <c r="X16" s="522"/>
      <c r="Y16" s="522"/>
      <c r="Z16" s="522"/>
      <c r="AA16" s="522"/>
      <c r="AB16" s="522"/>
      <c r="AC16" s="522"/>
      <c r="AD16" s="522"/>
      <c r="AE16" s="522"/>
      <c r="AF16" s="522"/>
      <c r="AG16" s="522"/>
      <c r="AH16" s="522"/>
      <c r="AI16" s="522"/>
      <c r="AJ16" s="522"/>
    </row>
    <row r="17" spans="1:62" ht="3" customHeight="1" x14ac:dyDescent="0.15">
      <c r="A17" s="5"/>
      <c r="B17" s="5"/>
      <c r="C17" s="5"/>
      <c r="D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row>
    <row r="18" spans="1:62" ht="15.75" customHeight="1" x14ac:dyDescent="0.15">
      <c r="A18" s="5"/>
      <c r="B18" s="5"/>
      <c r="C18" s="522" t="str">
        <f>DataVectors!G46</f>
        <v>Adresse</v>
      </c>
      <c r="D18" s="522"/>
      <c r="E18" s="522"/>
      <c r="F18" s="522"/>
      <c r="G18" s="522"/>
      <c r="H18" s="522"/>
      <c r="I18" s="522"/>
      <c r="J18" s="522"/>
      <c r="K18" s="522"/>
      <c r="L18" s="522"/>
      <c r="M18" s="522"/>
      <c r="N18" s="522"/>
      <c r="O18" s="522"/>
      <c r="P18" s="522"/>
      <c r="Q18" s="522"/>
      <c r="R18" s="522"/>
      <c r="S18" s="522"/>
      <c r="T18" s="522"/>
      <c r="U18" s="522"/>
      <c r="V18" s="522"/>
      <c r="W18" s="522"/>
      <c r="X18" s="522" t="str">
        <f>DataVectors!H46</f>
        <v>NPA</v>
      </c>
      <c r="Y18" s="522"/>
      <c r="Z18" s="522"/>
      <c r="AA18" s="522"/>
      <c r="AB18" s="522" t="str">
        <f>DataVectors!I46</f>
        <v>Lieu</v>
      </c>
      <c r="AC18" s="522"/>
      <c r="AD18" s="522"/>
      <c r="AE18" s="522"/>
      <c r="AF18" s="522"/>
      <c r="AG18" s="522"/>
      <c r="AH18" s="522"/>
      <c r="AI18" s="522"/>
      <c r="AJ18" s="522"/>
    </row>
    <row r="19" spans="1:62" ht="3" customHeight="1" x14ac:dyDescent="0.15">
      <c r="A19" s="5"/>
      <c r="B19" s="5"/>
      <c r="C19" s="5"/>
      <c r="D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row>
    <row r="20" spans="1:62" ht="15.75" customHeight="1" x14ac:dyDescent="0.15">
      <c r="A20" s="5"/>
      <c r="B20" s="5"/>
      <c r="C20" s="522" t="str">
        <f>DataVectors!K46</f>
        <v>E-Mail</v>
      </c>
      <c r="D20" s="522"/>
      <c r="E20" s="522"/>
      <c r="F20" s="522"/>
      <c r="G20" s="522"/>
      <c r="H20" s="522"/>
      <c r="I20" s="522"/>
      <c r="J20" s="522"/>
      <c r="K20" s="522"/>
      <c r="L20" s="522"/>
      <c r="M20" s="522"/>
      <c r="N20" s="522"/>
      <c r="O20" s="522"/>
      <c r="P20" s="522"/>
      <c r="Q20" s="522"/>
      <c r="R20" s="522"/>
      <c r="S20" s="522"/>
      <c r="T20" s="522"/>
      <c r="U20" s="522"/>
      <c r="V20" s="522"/>
      <c r="W20" s="522"/>
      <c r="X20" s="522"/>
      <c r="Y20" s="522"/>
      <c r="Z20" s="522"/>
      <c r="AA20" s="522"/>
      <c r="AB20" s="522" t="str">
        <f>DataVectors!J46</f>
        <v>Pays</v>
      </c>
      <c r="AC20" s="522"/>
      <c r="AD20" s="522"/>
      <c r="AE20" s="522"/>
      <c r="AF20" s="522"/>
      <c r="AG20" s="522"/>
      <c r="AH20" s="522"/>
      <c r="AI20" s="522"/>
      <c r="AJ20" s="522"/>
    </row>
    <row r="21" spans="1:62" ht="3" customHeight="1" x14ac:dyDescent="0.15">
      <c r="A21" s="5"/>
      <c r="B21" s="5"/>
      <c r="C21" s="5"/>
      <c r="D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row>
    <row r="22" spans="1:62" ht="15.75" customHeight="1" x14ac:dyDescent="0.15">
      <c r="A22" s="5"/>
      <c r="B22" s="5"/>
      <c r="C22" s="5"/>
      <c r="D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row>
    <row r="23" spans="1:62" ht="3" customHeight="1" x14ac:dyDescent="0.15">
      <c r="A23" s="5"/>
      <c r="B23" s="5"/>
      <c r="C23" s="5"/>
      <c r="D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row>
    <row r="24" spans="1:62" ht="15.75" customHeight="1" x14ac:dyDescent="0.15">
      <c r="A24" s="5"/>
      <c r="B24" s="523" t="s">
        <v>573</v>
      </c>
      <c r="C24" s="523"/>
      <c r="D24" s="523"/>
      <c r="E24" s="523"/>
      <c r="F24" s="523"/>
      <c r="G24" s="523"/>
      <c r="H24" s="523"/>
      <c r="I24" s="523"/>
      <c r="J24" s="523"/>
      <c r="K24" s="523"/>
      <c r="L24" s="523"/>
      <c r="M24" s="5"/>
      <c r="N24" s="5"/>
      <c r="O24" s="5"/>
      <c r="P24" s="5"/>
      <c r="Q24" s="5"/>
      <c r="R24" s="5"/>
      <c r="S24" s="5"/>
      <c r="T24" s="5"/>
      <c r="U24" s="5"/>
      <c r="V24" s="5"/>
      <c r="W24" s="5"/>
      <c r="X24" s="5"/>
      <c r="Y24" s="5"/>
      <c r="Z24" s="5"/>
      <c r="AA24" s="5"/>
      <c r="AB24" s="5"/>
      <c r="AC24" s="5"/>
      <c r="AD24" s="5"/>
      <c r="AE24" s="5"/>
      <c r="AF24" s="5"/>
      <c r="AG24" s="5"/>
      <c r="AH24" s="5"/>
      <c r="AI24" s="5"/>
      <c r="AJ24" s="5"/>
    </row>
    <row r="25" spans="1:62" ht="3" customHeight="1" x14ac:dyDescent="0.15">
      <c r="A25" s="5"/>
      <c r="B25" s="5"/>
      <c r="C25" s="5"/>
      <c r="D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row>
    <row r="26" spans="1:62" ht="15.75" customHeight="1" x14ac:dyDescent="0.15">
      <c r="A26" s="5"/>
      <c r="B26" s="5"/>
      <c r="C26" s="522" t="str">
        <f>IF(DataVectors!D47=0,"",DataVectors!D47)</f>
        <v>Titre</v>
      </c>
      <c r="D26" s="522"/>
      <c r="E26" s="522"/>
      <c r="F26" s="522" t="str">
        <f>DataVectors!E47</f>
        <v>Prénom</v>
      </c>
      <c r="G26" s="522"/>
      <c r="H26" s="522"/>
      <c r="I26" s="522"/>
      <c r="J26" s="522"/>
      <c r="K26" s="522"/>
      <c r="L26" s="522"/>
      <c r="M26" s="522"/>
      <c r="N26" s="522"/>
      <c r="O26" s="522"/>
      <c r="P26" s="522"/>
      <c r="Q26" s="522"/>
      <c r="R26" s="522"/>
      <c r="S26" s="522"/>
      <c r="T26" s="522" t="str">
        <f>DataVectors!F47</f>
        <v>Nom</v>
      </c>
      <c r="U26" s="522"/>
      <c r="V26" s="522"/>
      <c r="W26" s="522"/>
      <c r="X26" s="522"/>
      <c r="Y26" s="522"/>
      <c r="Z26" s="522"/>
      <c r="AA26" s="522"/>
      <c r="AB26" s="522"/>
      <c r="AC26" s="522"/>
      <c r="AD26" s="522"/>
      <c r="AE26" s="522"/>
      <c r="AF26" s="522"/>
      <c r="AG26" s="522"/>
      <c r="AH26" s="522"/>
      <c r="AI26" s="522"/>
      <c r="AJ26" s="522"/>
    </row>
    <row r="27" spans="1:62" ht="3" customHeight="1" x14ac:dyDescent="0.15">
      <c r="A27" s="5"/>
      <c r="B27" s="5"/>
      <c r="C27" s="5"/>
      <c r="D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row>
    <row r="28" spans="1:62" ht="15.75" customHeight="1" x14ac:dyDescent="0.15">
      <c r="A28" s="5"/>
      <c r="B28" s="5"/>
      <c r="C28" s="522" t="str">
        <f>DataVectors!G47</f>
        <v>Adresse</v>
      </c>
      <c r="D28" s="522"/>
      <c r="E28" s="522"/>
      <c r="F28" s="522"/>
      <c r="G28" s="522"/>
      <c r="H28" s="522"/>
      <c r="I28" s="522"/>
      <c r="J28" s="522"/>
      <c r="K28" s="522"/>
      <c r="L28" s="522"/>
      <c r="M28" s="522"/>
      <c r="N28" s="522"/>
      <c r="O28" s="522"/>
      <c r="P28" s="522"/>
      <c r="Q28" s="522"/>
      <c r="R28" s="522"/>
      <c r="S28" s="522"/>
      <c r="T28" s="522"/>
      <c r="U28" s="522"/>
      <c r="V28" s="522"/>
      <c r="W28" s="522"/>
      <c r="X28" s="522" t="str">
        <f>DataVectors!H47</f>
        <v>NPA</v>
      </c>
      <c r="Y28" s="522"/>
      <c r="Z28" s="522"/>
      <c r="AA28" s="522"/>
      <c r="AB28" s="522" t="str">
        <f>DataVectors!I47</f>
        <v>Lieu</v>
      </c>
      <c r="AC28" s="522"/>
      <c r="AD28" s="522"/>
      <c r="AE28" s="522"/>
      <c r="AF28" s="522"/>
      <c r="AG28" s="522"/>
      <c r="AH28" s="522"/>
      <c r="AI28" s="522"/>
      <c r="AJ28" s="522"/>
    </row>
    <row r="29" spans="1:62" ht="3" customHeight="1" x14ac:dyDescent="0.15">
      <c r="A29" s="5"/>
      <c r="B29" s="5"/>
      <c r="C29" s="5"/>
      <c r="D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1:62" ht="15.75" customHeight="1" x14ac:dyDescent="0.15">
      <c r="A30" s="5"/>
      <c r="B30" s="5"/>
      <c r="C30" s="522" t="str">
        <f>DataVectors!K47</f>
        <v>E-Mail</v>
      </c>
      <c r="D30" s="522"/>
      <c r="E30" s="522"/>
      <c r="F30" s="522"/>
      <c r="G30" s="522"/>
      <c r="H30" s="522"/>
      <c r="I30" s="522"/>
      <c r="J30" s="522"/>
      <c r="K30" s="522"/>
      <c r="L30" s="522"/>
      <c r="M30" s="522"/>
      <c r="N30" s="522"/>
      <c r="O30" s="522"/>
      <c r="P30" s="522"/>
      <c r="Q30" s="522"/>
      <c r="R30" s="522"/>
      <c r="S30" s="522"/>
      <c r="T30" s="522"/>
      <c r="U30" s="522"/>
      <c r="V30" s="522"/>
      <c r="W30" s="522"/>
      <c r="X30" s="522"/>
      <c r="Y30" s="522"/>
      <c r="Z30" s="522"/>
      <c r="AA30" s="522"/>
      <c r="AB30" s="522" t="str">
        <f>DataVectors!J47</f>
        <v>Pays</v>
      </c>
      <c r="AC30" s="522"/>
      <c r="AD30" s="522"/>
      <c r="AE30" s="522"/>
      <c r="AF30" s="522"/>
      <c r="AG30" s="522"/>
      <c r="AH30" s="522"/>
      <c r="AI30" s="522"/>
      <c r="AJ30" s="522"/>
    </row>
    <row r="31" spans="1:62" ht="8" customHeight="1" x14ac:dyDescent="0.15">
      <c r="A31" s="5"/>
      <c r="B31" s="5"/>
      <c r="C31" s="5"/>
      <c r="D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row>
    <row r="32" spans="1:62" ht="15.75" customHeight="1" x14ac:dyDescent="0.15">
      <c r="A32" s="5"/>
      <c r="B32" s="5"/>
      <c r="C32" s="522" t="str">
        <f>IF(DataVectors!D48=0,"",DataVectors!D48)</f>
        <v>Titre</v>
      </c>
      <c r="D32" s="522"/>
      <c r="E32" s="522"/>
      <c r="F32" s="522" t="str">
        <f>DataVectors!E48</f>
        <v>Prénom</v>
      </c>
      <c r="G32" s="522"/>
      <c r="H32" s="522"/>
      <c r="I32" s="522"/>
      <c r="J32" s="522"/>
      <c r="K32" s="522"/>
      <c r="L32" s="522"/>
      <c r="M32" s="522"/>
      <c r="N32" s="522"/>
      <c r="O32" s="522"/>
      <c r="P32" s="522"/>
      <c r="Q32" s="522"/>
      <c r="R32" s="522"/>
      <c r="S32" s="522"/>
      <c r="T32" s="522" t="str">
        <f>DataVectors!F48</f>
        <v>Nom</v>
      </c>
      <c r="U32" s="522"/>
      <c r="V32" s="522"/>
      <c r="W32" s="522"/>
      <c r="X32" s="522"/>
      <c r="Y32" s="522"/>
      <c r="Z32" s="522"/>
      <c r="AA32" s="522"/>
      <c r="AB32" s="522"/>
      <c r="AC32" s="522"/>
      <c r="AD32" s="522"/>
      <c r="AE32" s="522"/>
      <c r="AF32" s="522"/>
      <c r="AG32" s="522"/>
      <c r="AH32" s="522"/>
      <c r="AI32" s="522"/>
      <c r="AJ32" s="522"/>
      <c r="AW32" s="103"/>
      <c r="AX32" s="103"/>
      <c r="AY32" s="103"/>
      <c r="AZ32" s="103"/>
      <c r="BA32" s="103"/>
      <c r="BB32" s="103"/>
      <c r="BC32" s="103"/>
      <c r="BD32" s="103"/>
      <c r="BE32" s="103"/>
      <c r="BF32" s="103"/>
      <c r="BG32" s="103"/>
      <c r="BH32" s="103"/>
      <c r="BI32" s="103"/>
      <c r="BJ32" s="103"/>
    </row>
    <row r="33" spans="1:62" ht="3" customHeight="1" x14ac:dyDescent="0.15">
      <c r="A33" s="5"/>
      <c r="B33" s="5"/>
      <c r="C33" s="5"/>
      <c r="D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W33" s="5"/>
      <c r="AX33" s="5"/>
      <c r="AY33" s="5"/>
      <c r="AZ33" s="5"/>
      <c r="BA33" s="5"/>
      <c r="BB33" s="5"/>
      <c r="BC33" s="5"/>
      <c r="BD33" s="5"/>
      <c r="BE33" s="5"/>
      <c r="BF33" s="5"/>
      <c r="BG33" s="5"/>
      <c r="BH33" s="5"/>
      <c r="BI33" s="5"/>
      <c r="BJ33" s="5"/>
    </row>
    <row r="34" spans="1:62" ht="15.75" customHeight="1" x14ac:dyDescent="0.15">
      <c r="A34" s="5"/>
      <c r="B34" s="5"/>
      <c r="C34" s="522" t="str">
        <f>DataVectors!G48</f>
        <v>Adresse</v>
      </c>
      <c r="D34" s="522"/>
      <c r="E34" s="522"/>
      <c r="F34" s="522"/>
      <c r="G34" s="522"/>
      <c r="H34" s="522"/>
      <c r="I34" s="522"/>
      <c r="J34" s="522"/>
      <c r="K34" s="522"/>
      <c r="L34" s="522"/>
      <c r="M34" s="522"/>
      <c r="N34" s="522"/>
      <c r="O34" s="522"/>
      <c r="P34" s="522"/>
      <c r="Q34" s="522"/>
      <c r="R34" s="522"/>
      <c r="S34" s="522"/>
      <c r="T34" s="522"/>
      <c r="U34" s="522"/>
      <c r="V34" s="522"/>
      <c r="W34" s="522"/>
      <c r="X34" s="522" t="str">
        <f>DataVectors!H48</f>
        <v>NPA</v>
      </c>
      <c r="Y34" s="522"/>
      <c r="Z34" s="522"/>
      <c r="AA34" s="522"/>
      <c r="AB34" s="522" t="str">
        <f>DataVectors!I48</f>
        <v>Lieu</v>
      </c>
      <c r="AC34" s="522"/>
      <c r="AD34" s="522"/>
      <c r="AE34" s="522"/>
      <c r="AF34" s="522"/>
      <c r="AG34" s="522"/>
      <c r="AH34" s="522"/>
      <c r="AI34" s="522"/>
      <c r="AJ34" s="522"/>
      <c r="AW34" s="103"/>
      <c r="AX34" s="103"/>
      <c r="AY34" s="103"/>
      <c r="AZ34" s="103"/>
      <c r="BA34" s="103"/>
      <c r="BB34" s="103"/>
      <c r="BC34" s="103"/>
      <c r="BD34" s="103"/>
      <c r="BE34" s="103"/>
      <c r="BF34" s="103"/>
      <c r="BG34" s="103"/>
      <c r="BH34" s="103"/>
      <c r="BI34" s="103"/>
      <c r="BJ34" s="103"/>
    </row>
    <row r="35" spans="1:62" ht="3" customHeight="1" x14ac:dyDescent="0.15">
      <c r="A35" s="5"/>
      <c r="B35" s="5"/>
      <c r="C35" s="5"/>
      <c r="D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W35" s="5"/>
      <c r="AX35" s="5"/>
      <c r="AY35" s="5"/>
      <c r="AZ35" s="5"/>
      <c r="BA35" s="5"/>
      <c r="BB35" s="5"/>
      <c r="BC35" s="5"/>
      <c r="BD35" s="5"/>
      <c r="BE35" s="5"/>
      <c r="BF35" s="5"/>
      <c r="BG35" s="5"/>
      <c r="BH35" s="5"/>
      <c r="BI35" s="5"/>
      <c r="BJ35" s="5"/>
    </row>
    <row r="36" spans="1:62" ht="15.75" customHeight="1" x14ac:dyDescent="0.15">
      <c r="A36" s="5"/>
      <c r="B36" s="5"/>
      <c r="C36" s="522" t="str">
        <f>DataVectors!K48</f>
        <v>E-Mail</v>
      </c>
      <c r="D36" s="522"/>
      <c r="E36" s="522"/>
      <c r="F36" s="522"/>
      <c r="G36" s="522"/>
      <c r="H36" s="522"/>
      <c r="I36" s="522"/>
      <c r="J36" s="522"/>
      <c r="K36" s="522"/>
      <c r="L36" s="522"/>
      <c r="M36" s="522"/>
      <c r="N36" s="522"/>
      <c r="O36" s="522"/>
      <c r="P36" s="522"/>
      <c r="Q36" s="522"/>
      <c r="R36" s="522"/>
      <c r="S36" s="522"/>
      <c r="T36" s="522"/>
      <c r="U36" s="522"/>
      <c r="V36" s="522"/>
      <c r="W36" s="522"/>
      <c r="X36" s="522"/>
      <c r="Y36" s="522"/>
      <c r="Z36" s="522"/>
      <c r="AA36" s="522"/>
      <c r="AB36" s="522" t="str">
        <f>DataVectors!J48</f>
        <v>Pays</v>
      </c>
      <c r="AC36" s="522"/>
      <c r="AD36" s="522"/>
      <c r="AE36" s="522"/>
      <c r="AF36" s="522"/>
      <c r="AG36" s="522"/>
      <c r="AH36" s="522"/>
      <c r="AI36" s="522"/>
      <c r="AJ36" s="522"/>
      <c r="AW36" s="103"/>
      <c r="AX36" s="103"/>
      <c r="AY36" s="103"/>
      <c r="AZ36" s="103"/>
      <c r="BA36" s="103"/>
      <c r="BB36" s="103"/>
      <c r="BC36" s="103"/>
      <c r="BD36" s="103"/>
      <c r="BE36" s="103"/>
      <c r="BF36" s="103"/>
      <c r="BG36" s="103"/>
      <c r="BH36" s="103"/>
      <c r="BI36" s="103"/>
      <c r="BJ36" s="103"/>
    </row>
    <row r="37" spans="1:62" ht="8" customHeight="1" x14ac:dyDescent="0.15">
      <c r="A37" s="5"/>
      <c r="B37" s="5"/>
      <c r="C37" s="5"/>
      <c r="D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W37" s="5"/>
      <c r="AX37" s="5"/>
      <c r="AY37" s="5"/>
      <c r="AZ37" s="5"/>
      <c r="BA37" s="5"/>
      <c r="BB37" s="5"/>
      <c r="BC37" s="5"/>
      <c r="BD37" s="5"/>
      <c r="BE37" s="5"/>
      <c r="BF37" s="5"/>
      <c r="BG37" s="5"/>
      <c r="BH37" s="5"/>
      <c r="BI37" s="5"/>
      <c r="BJ37" s="5"/>
    </row>
    <row r="38" spans="1:62" ht="15.75" customHeight="1" x14ac:dyDescent="0.15">
      <c r="A38" s="5"/>
      <c r="B38" s="5"/>
      <c r="C38" s="522" t="str">
        <f>IF(DataVectors!D49=0,"",DataVectors!D49)</f>
        <v>Titre</v>
      </c>
      <c r="D38" s="522"/>
      <c r="E38" s="522"/>
      <c r="F38" s="522" t="str">
        <f>DataVectors!E49</f>
        <v>Prénom</v>
      </c>
      <c r="G38" s="522"/>
      <c r="H38" s="522"/>
      <c r="I38" s="522"/>
      <c r="J38" s="522"/>
      <c r="K38" s="522"/>
      <c r="L38" s="522"/>
      <c r="M38" s="522"/>
      <c r="N38" s="522"/>
      <c r="O38" s="522"/>
      <c r="P38" s="522"/>
      <c r="Q38" s="522"/>
      <c r="R38" s="522"/>
      <c r="S38" s="522"/>
      <c r="T38" s="522" t="str">
        <f>DataVectors!F49</f>
        <v>Nom</v>
      </c>
      <c r="U38" s="522"/>
      <c r="V38" s="522"/>
      <c r="W38" s="522"/>
      <c r="X38" s="522"/>
      <c r="Y38" s="522"/>
      <c r="Z38" s="522"/>
      <c r="AA38" s="522"/>
      <c r="AB38" s="522"/>
      <c r="AC38" s="522"/>
      <c r="AD38" s="522"/>
      <c r="AE38" s="522"/>
      <c r="AF38" s="522"/>
      <c r="AG38" s="522"/>
      <c r="AH38" s="522"/>
      <c r="AI38" s="522"/>
      <c r="AJ38" s="522"/>
      <c r="AW38" s="103"/>
      <c r="AX38" s="103"/>
      <c r="AY38" s="103"/>
      <c r="AZ38" s="103"/>
      <c r="BA38" s="103"/>
      <c r="BB38" s="103"/>
      <c r="BC38" s="103"/>
      <c r="BD38" s="103"/>
      <c r="BE38" s="103"/>
      <c r="BF38" s="103"/>
      <c r="BG38" s="103"/>
      <c r="BH38" s="103"/>
      <c r="BI38" s="103"/>
      <c r="BJ38" s="103"/>
    </row>
    <row r="39" spans="1:62" ht="3" customHeight="1" x14ac:dyDescent="0.15">
      <c r="A39" s="5"/>
      <c r="B39" s="5"/>
      <c r="C39" s="5"/>
      <c r="D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row>
    <row r="40" spans="1:62" ht="15.75" customHeight="1" x14ac:dyDescent="0.15">
      <c r="A40" s="5"/>
      <c r="B40" s="5"/>
      <c r="C40" s="522" t="str">
        <f>DataVectors!G49</f>
        <v>Adresse</v>
      </c>
      <c r="D40" s="522"/>
      <c r="E40" s="522"/>
      <c r="F40" s="522"/>
      <c r="G40" s="522"/>
      <c r="H40" s="522"/>
      <c r="I40" s="522"/>
      <c r="J40" s="522"/>
      <c r="K40" s="522"/>
      <c r="L40" s="522"/>
      <c r="M40" s="522"/>
      <c r="N40" s="522"/>
      <c r="O40" s="522"/>
      <c r="P40" s="522"/>
      <c r="Q40" s="522"/>
      <c r="R40" s="522"/>
      <c r="S40" s="522"/>
      <c r="T40" s="522"/>
      <c r="U40" s="522"/>
      <c r="V40" s="522"/>
      <c r="W40" s="522"/>
      <c r="X40" s="522" t="str">
        <f>DataVectors!H49</f>
        <v>NPA</v>
      </c>
      <c r="Y40" s="522"/>
      <c r="Z40" s="522"/>
      <c r="AA40" s="522"/>
      <c r="AB40" s="522" t="str">
        <f>DataVectors!I49</f>
        <v>Lieu</v>
      </c>
      <c r="AC40" s="522"/>
      <c r="AD40" s="522"/>
      <c r="AE40" s="522"/>
      <c r="AF40" s="522"/>
      <c r="AG40" s="522"/>
      <c r="AH40" s="522"/>
      <c r="AI40" s="522"/>
      <c r="AJ40" s="522"/>
    </row>
    <row r="41" spans="1:62" ht="3" customHeight="1" x14ac:dyDescent="0.15">
      <c r="A41" s="5"/>
      <c r="B41" s="5"/>
      <c r="C41" s="5"/>
      <c r="D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row>
    <row r="42" spans="1:62" ht="15.75" customHeight="1" x14ac:dyDescent="0.15">
      <c r="A42" s="5"/>
      <c r="B42" s="5"/>
      <c r="C42" s="522" t="str">
        <f>DataVectors!K49</f>
        <v>E-Mail</v>
      </c>
      <c r="D42" s="522"/>
      <c r="E42" s="522"/>
      <c r="F42" s="522"/>
      <c r="G42" s="522"/>
      <c r="H42" s="522"/>
      <c r="I42" s="522"/>
      <c r="J42" s="522"/>
      <c r="K42" s="522"/>
      <c r="L42" s="522"/>
      <c r="M42" s="522"/>
      <c r="N42" s="522"/>
      <c r="O42" s="522"/>
      <c r="P42" s="522"/>
      <c r="Q42" s="522"/>
      <c r="R42" s="522"/>
      <c r="S42" s="522"/>
      <c r="T42" s="522"/>
      <c r="U42" s="522"/>
      <c r="V42" s="522"/>
      <c r="W42" s="522"/>
      <c r="X42" s="522"/>
      <c r="Y42" s="522"/>
      <c r="Z42" s="522"/>
      <c r="AA42" s="522"/>
      <c r="AB42" s="522" t="str">
        <f>DataVectors!J49</f>
        <v>Pays</v>
      </c>
      <c r="AC42" s="522"/>
      <c r="AD42" s="522"/>
      <c r="AE42" s="522"/>
      <c r="AF42" s="522"/>
      <c r="AG42" s="522"/>
      <c r="AH42" s="522"/>
      <c r="AI42" s="522"/>
      <c r="AJ42" s="522"/>
    </row>
    <row r="43" spans="1:62" ht="8" customHeight="1" x14ac:dyDescent="0.15">
      <c r="A43" s="5"/>
      <c r="B43" s="5"/>
      <c r="C43" s="5"/>
      <c r="D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row>
    <row r="44" spans="1:62" ht="15.75" customHeight="1" x14ac:dyDescent="0.15">
      <c r="A44" s="5"/>
      <c r="B44" s="5"/>
      <c r="C44" s="522" t="str">
        <f>IF(DataVectors!D50=0,"",DataVectors!D50)</f>
        <v>Titre</v>
      </c>
      <c r="D44" s="522"/>
      <c r="E44" s="522"/>
      <c r="F44" s="522" t="str">
        <f>DataVectors!E50</f>
        <v>Prénom</v>
      </c>
      <c r="G44" s="522"/>
      <c r="H44" s="522"/>
      <c r="I44" s="522"/>
      <c r="J44" s="522"/>
      <c r="K44" s="522"/>
      <c r="L44" s="522"/>
      <c r="M44" s="522"/>
      <c r="N44" s="522"/>
      <c r="O44" s="522"/>
      <c r="P44" s="522"/>
      <c r="Q44" s="522"/>
      <c r="R44" s="522"/>
      <c r="S44" s="522"/>
      <c r="T44" s="522" t="str">
        <f>DataVectors!F50</f>
        <v>Nom</v>
      </c>
      <c r="U44" s="522"/>
      <c r="V44" s="522"/>
      <c r="W44" s="522"/>
      <c r="X44" s="522"/>
      <c r="Y44" s="522"/>
      <c r="Z44" s="522"/>
      <c r="AA44" s="522"/>
      <c r="AB44" s="522"/>
      <c r="AC44" s="522"/>
      <c r="AD44" s="522"/>
      <c r="AE44" s="522"/>
      <c r="AF44" s="522"/>
      <c r="AG44" s="522"/>
      <c r="AH44" s="522"/>
      <c r="AI44" s="522"/>
      <c r="AJ44" s="522"/>
      <c r="AW44" s="103"/>
      <c r="AX44" s="103"/>
      <c r="AY44" s="103"/>
      <c r="AZ44" s="103"/>
      <c r="BA44" s="103"/>
      <c r="BB44" s="103"/>
      <c r="BC44" s="103"/>
      <c r="BD44" s="103"/>
      <c r="BE44" s="103"/>
      <c r="BF44" s="103"/>
      <c r="BG44" s="103"/>
      <c r="BH44" s="103"/>
      <c r="BI44" s="103"/>
      <c r="BJ44" s="103"/>
    </row>
    <row r="45" spans="1:62" ht="3" customHeight="1" x14ac:dyDescent="0.15">
      <c r="A45" s="5"/>
      <c r="B45" s="5"/>
      <c r="C45" s="5"/>
      <c r="D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row>
    <row r="46" spans="1:62" ht="15.75" customHeight="1" x14ac:dyDescent="0.15">
      <c r="A46" s="5"/>
      <c r="B46" s="5"/>
      <c r="C46" s="522" t="str">
        <f>DataVectors!G50</f>
        <v>Adresse</v>
      </c>
      <c r="D46" s="522"/>
      <c r="E46" s="522"/>
      <c r="F46" s="522"/>
      <c r="G46" s="522"/>
      <c r="H46" s="522"/>
      <c r="I46" s="522"/>
      <c r="J46" s="522"/>
      <c r="K46" s="522"/>
      <c r="L46" s="522"/>
      <c r="M46" s="522"/>
      <c r="N46" s="522"/>
      <c r="O46" s="522"/>
      <c r="P46" s="522"/>
      <c r="Q46" s="522"/>
      <c r="R46" s="522"/>
      <c r="S46" s="522"/>
      <c r="T46" s="522"/>
      <c r="U46" s="522"/>
      <c r="V46" s="522"/>
      <c r="W46" s="522"/>
      <c r="X46" s="522" t="str">
        <f>DataVectors!H50</f>
        <v>NPA</v>
      </c>
      <c r="Y46" s="522"/>
      <c r="Z46" s="522"/>
      <c r="AA46" s="522"/>
      <c r="AB46" s="522" t="str">
        <f>DataVectors!I50</f>
        <v>Lieu</v>
      </c>
      <c r="AC46" s="522"/>
      <c r="AD46" s="522"/>
      <c r="AE46" s="522"/>
      <c r="AF46" s="522"/>
      <c r="AG46" s="522"/>
      <c r="AH46" s="522"/>
      <c r="AI46" s="522"/>
      <c r="AJ46" s="522"/>
    </row>
    <row r="47" spans="1:62" ht="3" customHeight="1" x14ac:dyDescent="0.15">
      <c r="A47" s="5"/>
      <c r="B47" s="5"/>
      <c r="C47" s="5"/>
      <c r="D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row>
    <row r="48" spans="1:62" ht="15.75" customHeight="1" x14ac:dyDescent="0.15">
      <c r="A48" s="5"/>
      <c r="B48" s="5"/>
      <c r="C48" s="522" t="str">
        <f>DataVectors!K50</f>
        <v>E-Mail</v>
      </c>
      <c r="D48" s="522"/>
      <c r="E48" s="522"/>
      <c r="F48" s="522"/>
      <c r="G48" s="522"/>
      <c r="H48" s="522"/>
      <c r="I48" s="522"/>
      <c r="J48" s="522"/>
      <c r="K48" s="522"/>
      <c r="L48" s="522"/>
      <c r="M48" s="522"/>
      <c r="N48" s="522"/>
      <c r="O48" s="522"/>
      <c r="P48" s="522"/>
      <c r="Q48" s="522"/>
      <c r="R48" s="522"/>
      <c r="S48" s="522"/>
      <c r="T48" s="522"/>
      <c r="U48" s="522"/>
      <c r="V48" s="522"/>
      <c r="W48" s="522"/>
      <c r="X48" s="522"/>
      <c r="Y48" s="522"/>
      <c r="Z48" s="522"/>
      <c r="AA48" s="522"/>
      <c r="AB48" s="522" t="str">
        <f>DataVectors!J50</f>
        <v>Pays</v>
      </c>
      <c r="AC48" s="522"/>
      <c r="AD48" s="522"/>
      <c r="AE48" s="522"/>
      <c r="AF48" s="522"/>
      <c r="AG48" s="522"/>
      <c r="AH48" s="522"/>
      <c r="AI48" s="522"/>
      <c r="AJ48" s="522"/>
    </row>
    <row r="49" spans="1:62" ht="8" customHeight="1" x14ac:dyDescent="0.15">
      <c r="A49" s="5"/>
      <c r="B49" s="5"/>
      <c r="C49" s="5"/>
      <c r="D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row>
    <row r="50" spans="1:62" ht="15.75" customHeight="1" x14ac:dyDescent="0.15">
      <c r="A50" s="5"/>
      <c r="B50" s="5"/>
      <c r="C50" s="522" t="str">
        <f>IF(DataVectors!D51=0,"",DataVectors!D51)</f>
        <v>Titre</v>
      </c>
      <c r="D50" s="522"/>
      <c r="E50" s="522"/>
      <c r="F50" s="522" t="str">
        <f>DataVectors!E51</f>
        <v>Prénom</v>
      </c>
      <c r="G50" s="522"/>
      <c r="H50" s="522"/>
      <c r="I50" s="522"/>
      <c r="J50" s="522"/>
      <c r="K50" s="522"/>
      <c r="L50" s="522"/>
      <c r="M50" s="522"/>
      <c r="N50" s="522"/>
      <c r="O50" s="522"/>
      <c r="P50" s="522"/>
      <c r="Q50" s="522"/>
      <c r="R50" s="522"/>
      <c r="S50" s="522"/>
      <c r="T50" s="522" t="str">
        <f>DataVectors!F51</f>
        <v>Nom</v>
      </c>
      <c r="U50" s="522"/>
      <c r="V50" s="522"/>
      <c r="W50" s="522"/>
      <c r="X50" s="522"/>
      <c r="Y50" s="522"/>
      <c r="Z50" s="522"/>
      <c r="AA50" s="522"/>
      <c r="AB50" s="522"/>
      <c r="AC50" s="522"/>
      <c r="AD50" s="522"/>
      <c r="AE50" s="522"/>
      <c r="AF50" s="522"/>
      <c r="AG50" s="522"/>
      <c r="AH50" s="522"/>
      <c r="AI50" s="522"/>
      <c r="AJ50" s="522"/>
      <c r="AW50" s="103"/>
      <c r="AX50" s="103"/>
      <c r="AY50" s="103"/>
      <c r="AZ50" s="103"/>
      <c r="BA50" s="103"/>
      <c r="BB50" s="103"/>
      <c r="BC50" s="103"/>
      <c r="BD50" s="103"/>
      <c r="BE50" s="103"/>
      <c r="BF50" s="103"/>
      <c r="BG50" s="103"/>
      <c r="BH50" s="103"/>
      <c r="BI50" s="103"/>
      <c r="BJ50" s="103"/>
    </row>
    <row r="51" spans="1:62" ht="3" customHeight="1" x14ac:dyDescent="0.15">
      <c r="A51" s="5"/>
      <c r="B51" s="5"/>
      <c r="C51" s="5"/>
      <c r="D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row>
    <row r="52" spans="1:62" ht="15.75" customHeight="1" x14ac:dyDescent="0.15">
      <c r="A52" s="5"/>
      <c r="B52" s="5"/>
      <c r="C52" s="522" t="str">
        <f>DataVectors!G51</f>
        <v>Adresse</v>
      </c>
      <c r="D52" s="522"/>
      <c r="E52" s="522"/>
      <c r="F52" s="522"/>
      <c r="G52" s="522"/>
      <c r="H52" s="522"/>
      <c r="I52" s="522"/>
      <c r="J52" s="522"/>
      <c r="K52" s="522"/>
      <c r="L52" s="522"/>
      <c r="M52" s="522"/>
      <c r="N52" s="522"/>
      <c r="O52" s="522"/>
      <c r="P52" s="522"/>
      <c r="Q52" s="522"/>
      <c r="R52" s="522"/>
      <c r="S52" s="522"/>
      <c r="T52" s="522"/>
      <c r="U52" s="522"/>
      <c r="V52" s="522"/>
      <c r="W52" s="522"/>
      <c r="X52" s="522" t="str">
        <f>DataVectors!H51</f>
        <v>NPA</v>
      </c>
      <c r="Y52" s="522"/>
      <c r="Z52" s="522"/>
      <c r="AA52" s="522"/>
      <c r="AB52" s="522" t="str">
        <f>DataVectors!I51</f>
        <v>Lieu</v>
      </c>
      <c r="AC52" s="522"/>
      <c r="AD52" s="522"/>
      <c r="AE52" s="522"/>
      <c r="AF52" s="522"/>
      <c r="AG52" s="522"/>
      <c r="AH52" s="522"/>
      <c r="AI52" s="522"/>
      <c r="AJ52" s="522"/>
    </row>
    <row r="53" spans="1:62" ht="3" customHeight="1" x14ac:dyDescent="0.15">
      <c r="A53" s="5"/>
      <c r="B53" s="5"/>
      <c r="C53" s="5"/>
      <c r="D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row>
    <row r="54" spans="1:62" ht="15.75" customHeight="1" x14ac:dyDescent="0.15">
      <c r="A54" s="5"/>
      <c r="B54" s="5"/>
      <c r="C54" s="522" t="str">
        <f>DataVectors!K51</f>
        <v>E-Mail</v>
      </c>
      <c r="D54" s="522"/>
      <c r="E54" s="522"/>
      <c r="F54" s="522"/>
      <c r="G54" s="522"/>
      <c r="H54" s="522"/>
      <c r="I54" s="522"/>
      <c r="J54" s="522"/>
      <c r="K54" s="522"/>
      <c r="L54" s="522"/>
      <c r="M54" s="522"/>
      <c r="N54" s="522"/>
      <c r="O54" s="522"/>
      <c r="P54" s="522"/>
      <c r="Q54" s="522"/>
      <c r="R54" s="522"/>
      <c r="S54" s="522"/>
      <c r="T54" s="522"/>
      <c r="U54" s="522"/>
      <c r="V54" s="522"/>
      <c r="W54" s="522"/>
      <c r="X54" s="522"/>
      <c r="Y54" s="522"/>
      <c r="Z54" s="522"/>
      <c r="AA54" s="522"/>
      <c r="AB54" s="522" t="str">
        <f>DataVectors!J51</f>
        <v>Pays</v>
      </c>
      <c r="AC54" s="522"/>
      <c r="AD54" s="522"/>
      <c r="AE54" s="522"/>
      <c r="AF54" s="522"/>
      <c r="AG54" s="522"/>
      <c r="AH54" s="522"/>
      <c r="AI54" s="522"/>
      <c r="AJ54" s="522"/>
    </row>
    <row r="55" spans="1:62" ht="8" customHeight="1" x14ac:dyDescent="0.15">
      <c r="A55" s="5"/>
      <c r="B55" s="5"/>
      <c r="C55" s="5"/>
      <c r="D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row>
    <row r="56" spans="1:62" ht="15.75" customHeight="1" x14ac:dyDescent="0.15">
      <c r="A56" s="5"/>
      <c r="B56" s="5"/>
      <c r="C56" s="522" t="str">
        <f>IF(DataVectors!D52=0,"",DataVectors!D52)</f>
        <v>Titre</v>
      </c>
      <c r="D56" s="522"/>
      <c r="E56" s="522"/>
      <c r="F56" s="522" t="str">
        <f>DataVectors!E52</f>
        <v>Prénom</v>
      </c>
      <c r="G56" s="522"/>
      <c r="H56" s="522"/>
      <c r="I56" s="522"/>
      <c r="J56" s="522"/>
      <c r="K56" s="522"/>
      <c r="L56" s="522"/>
      <c r="M56" s="522"/>
      <c r="N56" s="522"/>
      <c r="O56" s="522"/>
      <c r="P56" s="522"/>
      <c r="Q56" s="522"/>
      <c r="R56" s="522"/>
      <c r="S56" s="522"/>
      <c r="T56" s="522" t="str">
        <f>DataVectors!F52</f>
        <v>Nom</v>
      </c>
      <c r="U56" s="522"/>
      <c r="V56" s="522"/>
      <c r="W56" s="522"/>
      <c r="X56" s="522"/>
      <c r="Y56" s="522"/>
      <c r="Z56" s="522"/>
      <c r="AA56" s="522"/>
      <c r="AB56" s="522"/>
      <c r="AC56" s="522"/>
      <c r="AD56" s="522"/>
      <c r="AE56" s="522"/>
      <c r="AF56" s="522"/>
      <c r="AG56" s="522"/>
      <c r="AH56" s="522"/>
      <c r="AI56" s="522"/>
      <c r="AJ56" s="522"/>
      <c r="AW56" s="103"/>
      <c r="AX56" s="103"/>
      <c r="AY56" s="103"/>
      <c r="AZ56" s="103"/>
      <c r="BA56" s="103"/>
      <c r="BB56" s="103"/>
      <c r="BC56" s="103"/>
      <c r="BD56" s="103"/>
      <c r="BE56" s="103"/>
      <c r="BF56" s="103"/>
      <c r="BG56" s="103"/>
      <c r="BH56" s="103"/>
      <c r="BI56" s="103"/>
      <c r="BJ56" s="103"/>
    </row>
    <row r="57" spans="1:62" ht="3" customHeight="1" x14ac:dyDescent="0.15">
      <c r="A57" s="5"/>
      <c r="B57" s="5"/>
      <c r="C57" s="5"/>
      <c r="D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row>
    <row r="58" spans="1:62" ht="15.75" customHeight="1" x14ac:dyDescent="0.15">
      <c r="A58" s="5"/>
      <c r="B58" s="5"/>
      <c r="C58" s="522" t="str">
        <f>DataVectors!G52</f>
        <v>Adresse</v>
      </c>
      <c r="D58" s="522"/>
      <c r="E58" s="522"/>
      <c r="F58" s="522"/>
      <c r="G58" s="522"/>
      <c r="H58" s="522"/>
      <c r="I58" s="522"/>
      <c r="J58" s="522"/>
      <c r="K58" s="522"/>
      <c r="L58" s="522"/>
      <c r="M58" s="522"/>
      <c r="N58" s="522"/>
      <c r="O58" s="522"/>
      <c r="P58" s="522"/>
      <c r="Q58" s="522"/>
      <c r="R58" s="522"/>
      <c r="S58" s="522"/>
      <c r="T58" s="522"/>
      <c r="U58" s="522"/>
      <c r="V58" s="522"/>
      <c r="W58" s="522"/>
      <c r="X58" s="522" t="str">
        <f>DataVectors!H52</f>
        <v>NPA</v>
      </c>
      <c r="Y58" s="522"/>
      <c r="Z58" s="522"/>
      <c r="AA58" s="522"/>
      <c r="AB58" s="522" t="str">
        <f>DataVectors!I52</f>
        <v>Lieu</v>
      </c>
      <c r="AC58" s="522"/>
      <c r="AD58" s="522"/>
      <c r="AE58" s="522"/>
      <c r="AF58" s="522"/>
      <c r="AG58" s="522"/>
      <c r="AH58" s="522"/>
      <c r="AI58" s="522"/>
      <c r="AJ58" s="522"/>
    </row>
    <row r="59" spans="1:62" ht="3" customHeight="1" x14ac:dyDescent="0.15">
      <c r="A59" s="5"/>
      <c r="B59" s="5"/>
      <c r="C59" s="5"/>
      <c r="D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row>
    <row r="60" spans="1:62" ht="15.75" customHeight="1" x14ac:dyDescent="0.15">
      <c r="A60" s="5"/>
      <c r="B60" s="5"/>
      <c r="C60" s="522" t="str">
        <f>DataVectors!K52</f>
        <v>E-Mail</v>
      </c>
      <c r="D60" s="522"/>
      <c r="E60" s="522"/>
      <c r="F60" s="522"/>
      <c r="G60" s="522"/>
      <c r="H60" s="522"/>
      <c r="I60" s="522"/>
      <c r="J60" s="522"/>
      <c r="K60" s="522"/>
      <c r="L60" s="522"/>
      <c r="M60" s="522"/>
      <c r="N60" s="522"/>
      <c r="O60" s="522"/>
      <c r="P60" s="522"/>
      <c r="Q60" s="522"/>
      <c r="R60" s="522"/>
      <c r="S60" s="522"/>
      <c r="T60" s="522"/>
      <c r="U60" s="522"/>
      <c r="V60" s="522"/>
      <c r="W60" s="522"/>
      <c r="X60" s="522"/>
      <c r="Y60" s="522"/>
      <c r="Z60" s="522"/>
      <c r="AA60" s="522"/>
      <c r="AB60" s="522" t="str">
        <f>DataVectors!J52</f>
        <v>Pays</v>
      </c>
      <c r="AC60" s="522"/>
      <c r="AD60" s="522"/>
      <c r="AE60" s="522"/>
      <c r="AF60" s="522"/>
      <c r="AG60" s="522"/>
      <c r="AH60" s="522"/>
      <c r="AI60" s="522"/>
      <c r="AJ60" s="522"/>
    </row>
    <row r="61" spans="1:62" ht="8" customHeight="1" x14ac:dyDescent="0.15">
      <c r="A61" s="5"/>
      <c r="B61" s="5"/>
      <c r="C61" s="5"/>
      <c r="D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row>
    <row r="62" spans="1:62" ht="15.75" customHeight="1" x14ac:dyDescent="0.15">
      <c r="A62" s="5"/>
      <c r="B62" s="5"/>
      <c r="C62" s="522" t="str">
        <f>IF(DataVectors!D53=0,"",DataVectors!D53)</f>
        <v>Titre</v>
      </c>
      <c r="D62" s="522"/>
      <c r="E62" s="522"/>
      <c r="F62" s="522" t="str">
        <f>DataVectors!E53</f>
        <v>Prénom</v>
      </c>
      <c r="G62" s="522"/>
      <c r="H62" s="522"/>
      <c r="I62" s="522"/>
      <c r="J62" s="522"/>
      <c r="K62" s="522"/>
      <c r="L62" s="522"/>
      <c r="M62" s="522"/>
      <c r="N62" s="522"/>
      <c r="O62" s="522"/>
      <c r="P62" s="522"/>
      <c r="Q62" s="522"/>
      <c r="R62" s="522"/>
      <c r="S62" s="522"/>
      <c r="T62" s="522" t="str">
        <f>DataVectors!F53</f>
        <v>Nom</v>
      </c>
      <c r="U62" s="522"/>
      <c r="V62" s="522"/>
      <c r="W62" s="522"/>
      <c r="X62" s="522"/>
      <c r="Y62" s="522"/>
      <c r="Z62" s="522"/>
      <c r="AA62" s="522"/>
      <c r="AB62" s="522"/>
      <c r="AC62" s="522"/>
      <c r="AD62" s="522"/>
      <c r="AE62" s="522"/>
      <c r="AF62" s="522"/>
      <c r="AG62" s="522"/>
      <c r="AH62" s="522"/>
      <c r="AI62" s="522"/>
      <c r="AJ62" s="522"/>
      <c r="AW62" s="103"/>
      <c r="AX62" s="103"/>
      <c r="AY62" s="103"/>
      <c r="AZ62" s="103"/>
      <c r="BA62" s="103"/>
      <c r="BB62" s="103"/>
      <c r="BC62" s="103"/>
      <c r="BD62" s="103"/>
      <c r="BE62" s="103"/>
      <c r="BF62" s="103"/>
      <c r="BG62" s="103"/>
      <c r="BH62" s="103"/>
      <c r="BI62" s="103"/>
      <c r="BJ62" s="103"/>
    </row>
    <row r="63" spans="1:62" ht="3" customHeight="1" x14ac:dyDescent="0.15">
      <c r="A63" s="5"/>
      <c r="B63" s="5"/>
      <c r="C63" s="5"/>
      <c r="D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row>
    <row r="64" spans="1:62" ht="15.75" customHeight="1" x14ac:dyDescent="0.15">
      <c r="A64" s="5"/>
      <c r="B64" s="5"/>
      <c r="C64" s="522" t="str">
        <f>DataVectors!G53</f>
        <v>Adresse</v>
      </c>
      <c r="D64" s="522"/>
      <c r="E64" s="522"/>
      <c r="F64" s="522"/>
      <c r="G64" s="522"/>
      <c r="H64" s="522"/>
      <c r="I64" s="522"/>
      <c r="J64" s="522"/>
      <c r="K64" s="522"/>
      <c r="L64" s="522"/>
      <c r="M64" s="522"/>
      <c r="N64" s="522"/>
      <c r="O64" s="522"/>
      <c r="P64" s="522"/>
      <c r="Q64" s="522"/>
      <c r="R64" s="522"/>
      <c r="S64" s="522"/>
      <c r="T64" s="522"/>
      <c r="U64" s="522"/>
      <c r="V64" s="522"/>
      <c r="W64" s="522"/>
      <c r="X64" s="522" t="str">
        <f>DataVectors!H53</f>
        <v>NPA</v>
      </c>
      <c r="Y64" s="522"/>
      <c r="Z64" s="522"/>
      <c r="AA64" s="522"/>
      <c r="AB64" s="522" t="str">
        <f>DataVectors!I53</f>
        <v>Lieu</v>
      </c>
      <c r="AC64" s="522"/>
      <c r="AD64" s="522"/>
      <c r="AE64" s="522"/>
      <c r="AF64" s="522"/>
      <c r="AG64" s="522"/>
      <c r="AH64" s="522"/>
      <c r="AI64" s="522"/>
      <c r="AJ64" s="522"/>
    </row>
    <row r="65" spans="1:63" ht="3" customHeight="1" x14ac:dyDescent="0.15">
      <c r="A65" s="5"/>
      <c r="B65" s="5"/>
      <c r="C65" s="5"/>
      <c r="D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row>
    <row r="66" spans="1:63" ht="15.75" customHeight="1" x14ac:dyDescent="0.15">
      <c r="A66" s="5"/>
      <c r="B66" s="5"/>
      <c r="C66" s="522" t="str">
        <f>DataVectors!K53</f>
        <v>E-Mail</v>
      </c>
      <c r="D66" s="522"/>
      <c r="E66" s="522"/>
      <c r="F66" s="522"/>
      <c r="G66" s="522"/>
      <c r="H66" s="522"/>
      <c r="I66" s="522"/>
      <c r="J66" s="522"/>
      <c r="K66" s="522"/>
      <c r="L66" s="522"/>
      <c r="M66" s="522"/>
      <c r="N66" s="522"/>
      <c r="O66" s="522"/>
      <c r="P66" s="522"/>
      <c r="Q66" s="522"/>
      <c r="R66" s="522"/>
      <c r="S66" s="522"/>
      <c r="T66" s="522"/>
      <c r="U66" s="522"/>
      <c r="V66" s="522"/>
      <c r="W66" s="522"/>
      <c r="X66" s="522"/>
      <c r="Y66" s="522"/>
      <c r="Z66" s="522"/>
      <c r="AA66" s="522"/>
      <c r="AB66" s="522" t="str">
        <f>DataVectors!J53</f>
        <v>Pays</v>
      </c>
      <c r="AC66" s="522"/>
      <c r="AD66" s="522"/>
      <c r="AE66" s="522"/>
      <c r="AF66" s="522"/>
      <c r="AG66" s="522"/>
      <c r="AH66" s="522"/>
      <c r="AI66" s="522"/>
      <c r="AJ66" s="522"/>
    </row>
    <row r="67" spans="1:63" ht="8" customHeight="1" x14ac:dyDescent="0.15">
      <c r="B67" s="5"/>
      <c r="E67" s="4"/>
    </row>
    <row r="68" spans="1:63" ht="15.75" customHeight="1" x14ac:dyDescent="0.15">
      <c r="B68" s="5"/>
      <c r="C68" s="522" t="str">
        <f>IF(DataVectors!D54=0,"",DataVectors!D54)</f>
        <v>Titre</v>
      </c>
      <c r="D68" s="522"/>
      <c r="E68" s="522"/>
      <c r="F68" s="522" t="str">
        <f>DataVectors!E54</f>
        <v>Prénom</v>
      </c>
      <c r="G68" s="522"/>
      <c r="H68" s="522"/>
      <c r="I68" s="522"/>
      <c r="J68" s="522"/>
      <c r="K68" s="522"/>
      <c r="L68" s="522"/>
      <c r="M68" s="522"/>
      <c r="N68" s="522"/>
      <c r="O68" s="522"/>
      <c r="P68" s="522"/>
      <c r="Q68" s="522"/>
      <c r="R68" s="522"/>
      <c r="S68" s="522"/>
      <c r="T68" s="522" t="str">
        <f>DataVectors!F54</f>
        <v>Nom</v>
      </c>
      <c r="U68" s="522"/>
      <c r="V68" s="522"/>
      <c r="W68" s="522"/>
      <c r="X68" s="522"/>
      <c r="Y68" s="522"/>
      <c r="Z68" s="522"/>
      <c r="AA68" s="522"/>
      <c r="AB68" s="522"/>
      <c r="AC68" s="522"/>
      <c r="AD68" s="522"/>
      <c r="AE68" s="522"/>
      <c r="AF68" s="522"/>
      <c r="AG68" s="522"/>
      <c r="AH68" s="522"/>
      <c r="AI68" s="522"/>
      <c r="AJ68" s="522"/>
      <c r="AW68" s="103"/>
      <c r="AX68" s="103"/>
      <c r="AY68" s="103"/>
      <c r="AZ68" s="103"/>
      <c r="BA68" s="103"/>
      <c r="BB68" s="103"/>
      <c r="BC68" s="103"/>
      <c r="BD68" s="103"/>
      <c r="BE68" s="103"/>
      <c r="BF68" s="103"/>
      <c r="BG68" s="103"/>
      <c r="BH68" s="103"/>
      <c r="BI68" s="103"/>
      <c r="BJ68" s="103"/>
      <c r="BK68" s="103"/>
    </row>
    <row r="69" spans="1:63" ht="3" customHeight="1" x14ac:dyDescent="0.15">
      <c r="B69" s="5"/>
      <c r="C69" s="5"/>
      <c r="D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row>
    <row r="70" spans="1:63" ht="15.75" customHeight="1" x14ac:dyDescent="0.15">
      <c r="B70" s="5"/>
      <c r="C70" s="522" t="str">
        <f>DataVectors!G54</f>
        <v>Adresse</v>
      </c>
      <c r="D70" s="522"/>
      <c r="E70" s="522"/>
      <c r="F70" s="522"/>
      <c r="G70" s="522"/>
      <c r="H70" s="522"/>
      <c r="I70" s="522"/>
      <c r="J70" s="522"/>
      <c r="K70" s="522"/>
      <c r="L70" s="522"/>
      <c r="M70" s="522"/>
      <c r="N70" s="522"/>
      <c r="O70" s="522"/>
      <c r="P70" s="522"/>
      <c r="Q70" s="522"/>
      <c r="R70" s="522"/>
      <c r="S70" s="522"/>
      <c r="T70" s="522"/>
      <c r="U70" s="522"/>
      <c r="V70" s="522"/>
      <c r="W70" s="522"/>
      <c r="X70" s="522" t="str">
        <f>DataVectors!H54</f>
        <v>NPA</v>
      </c>
      <c r="Y70" s="522"/>
      <c r="Z70" s="522"/>
      <c r="AA70" s="522"/>
      <c r="AB70" s="522" t="str">
        <f>DataVectors!I54</f>
        <v>Lieu</v>
      </c>
      <c r="AC70" s="522"/>
      <c r="AD70" s="522"/>
      <c r="AE70" s="522"/>
      <c r="AF70" s="522"/>
      <c r="AG70" s="522"/>
      <c r="AH70" s="522"/>
      <c r="AI70" s="522"/>
      <c r="AJ70" s="522"/>
    </row>
    <row r="71" spans="1:63" ht="3" customHeight="1" x14ac:dyDescent="0.15">
      <c r="B71" s="5"/>
      <c r="C71" s="5"/>
      <c r="D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row>
    <row r="72" spans="1:63" ht="15.75" customHeight="1" x14ac:dyDescent="0.15">
      <c r="B72" s="5"/>
      <c r="C72" s="522" t="str">
        <f>DataVectors!K54</f>
        <v>E-Mail</v>
      </c>
      <c r="D72" s="522"/>
      <c r="E72" s="522"/>
      <c r="F72" s="522"/>
      <c r="G72" s="522"/>
      <c r="H72" s="522"/>
      <c r="I72" s="522"/>
      <c r="J72" s="522"/>
      <c r="K72" s="522"/>
      <c r="L72" s="522"/>
      <c r="M72" s="522"/>
      <c r="N72" s="522"/>
      <c r="O72" s="522"/>
      <c r="P72" s="522"/>
      <c r="Q72" s="522"/>
      <c r="R72" s="522"/>
      <c r="S72" s="522"/>
      <c r="T72" s="522"/>
      <c r="U72" s="522"/>
      <c r="V72" s="522"/>
      <c r="W72" s="522"/>
      <c r="X72" s="522"/>
      <c r="Y72" s="522"/>
      <c r="Z72" s="522"/>
      <c r="AA72" s="522"/>
      <c r="AB72" s="522" t="str">
        <f>DataVectors!J54</f>
        <v>Pays</v>
      </c>
      <c r="AC72" s="522"/>
      <c r="AD72" s="522"/>
      <c r="AE72" s="522"/>
      <c r="AF72" s="522"/>
      <c r="AG72" s="522"/>
      <c r="AH72" s="522"/>
      <c r="AI72" s="522"/>
      <c r="AJ72" s="522"/>
    </row>
    <row r="73" spans="1:63" ht="3" customHeight="1" x14ac:dyDescent="0.15">
      <c r="A73" s="5"/>
      <c r="B73" s="5"/>
      <c r="C73" s="5"/>
      <c r="D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row>
    <row r="74" spans="1:63" ht="3" customHeight="1" x14ac:dyDescent="0.15">
      <c r="A74" s="5"/>
      <c r="B74" s="5"/>
      <c r="C74" s="5"/>
      <c r="D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row>
    <row r="75" spans="1:63" ht="15.75" customHeight="1" x14ac:dyDescent="0.15">
      <c r="B75" s="285" t="s">
        <v>571</v>
      </c>
      <c r="C75" s="285"/>
      <c r="D75" s="285"/>
      <c r="E75" s="285"/>
      <c r="F75" s="285"/>
      <c r="G75" s="285"/>
      <c r="H75" s="285"/>
      <c r="I75" s="285"/>
      <c r="J75" s="285"/>
      <c r="K75" s="285"/>
      <c r="L75" s="285"/>
      <c r="M75" s="285"/>
      <c r="N75" s="285"/>
      <c r="O75" s="285"/>
      <c r="P75" s="285"/>
      <c r="Q75" s="285"/>
      <c r="R75" s="285"/>
      <c r="S75" s="285"/>
      <c r="T75" s="285"/>
      <c r="U75" s="285"/>
      <c r="V75" s="285"/>
      <c r="W75" s="285"/>
      <c r="X75" s="285"/>
      <c r="Y75" s="285"/>
      <c r="Z75" s="285"/>
      <c r="AA75" s="285"/>
      <c r="AB75" s="285"/>
      <c r="AC75" s="285"/>
      <c r="AD75" s="285"/>
      <c r="AE75" s="285"/>
      <c r="AF75" s="285"/>
      <c r="AG75" s="285"/>
      <c r="AH75" s="285"/>
      <c r="AI75" s="285"/>
      <c r="AJ75" s="285"/>
    </row>
    <row r="76" spans="1:63" ht="3" customHeight="1" x14ac:dyDescent="0.15">
      <c r="A76" s="5"/>
      <c r="B76" s="5"/>
      <c r="C76" s="5"/>
      <c r="D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row>
    <row r="77" spans="1:63" ht="15.75" customHeight="1" x14ac:dyDescent="0.15">
      <c r="A77" s="5"/>
      <c r="B77" s="367" t="str">
        <f>B10</f>
        <v>0  0</v>
      </c>
      <c r="C77" s="367"/>
      <c r="D77" s="367"/>
      <c r="E77" s="367"/>
      <c r="F77" s="367"/>
      <c r="G77" s="367"/>
      <c r="H77" s="367"/>
      <c r="I77" s="367"/>
      <c r="J77" s="367"/>
      <c r="K77" s="367"/>
      <c r="L77" s="367"/>
      <c r="M77" s="367"/>
      <c r="N77" s="367"/>
      <c r="O77" s="367"/>
      <c r="P77" s="367"/>
      <c r="Q77" s="367"/>
      <c r="R77" s="367"/>
      <c r="S77" s="367"/>
      <c r="T77" s="367"/>
      <c r="U77" s="367"/>
      <c r="V77" s="367"/>
      <c r="W77" s="367"/>
      <c r="X77" s="367"/>
      <c r="Y77" s="367"/>
      <c r="Z77" s="367"/>
      <c r="AA77" s="367"/>
      <c r="AB77" s="367"/>
      <c r="AC77" s="367"/>
      <c r="AD77" s="367"/>
      <c r="AE77" s="367"/>
      <c r="AF77" s="367"/>
      <c r="AG77" s="367"/>
      <c r="AH77" s="367"/>
      <c r="AI77" s="367"/>
      <c r="AJ77" s="367"/>
    </row>
    <row r="78" spans="1:63" ht="3" customHeight="1" x14ac:dyDescent="0.15">
      <c r="A78" s="5"/>
      <c r="B78" s="367"/>
      <c r="C78" s="367"/>
      <c r="D78" s="367"/>
      <c r="E78" s="367"/>
      <c r="F78" s="367"/>
      <c r="G78" s="367"/>
      <c r="H78" s="367"/>
      <c r="I78" s="367"/>
      <c r="J78" s="367"/>
      <c r="K78" s="367"/>
      <c r="L78" s="367"/>
      <c r="M78" s="367"/>
      <c r="N78" s="367"/>
      <c r="O78" s="367"/>
      <c r="P78" s="367"/>
      <c r="Q78" s="367"/>
      <c r="R78" s="367"/>
      <c r="S78" s="367"/>
      <c r="T78" s="367"/>
      <c r="U78" s="367"/>
      <c r="V78" s="367"/>
      <c r="W78" s="367"/>
      <c r="X78" s="367"/>
      <c r="Y78" s="367"/>
      <c r="Z78" s="367"/>
      <c r="AA78" s="367"/>
      <c r="AB78" s="367"/>
      <c r="AC78" s="367"/>
      <c r="AD78" s="367"/>
      <c r="AE78" s="367"/>
      <c r="AF78" s="367"/>
      <c r="AG78" s="367"/>
      <c r="AH78" s="367"/>
      <c r="AI78" s="367"/>
      <c r="AJ78" s="367"/>
    </row>
    <row r="79" spans="1:63" ht="15.75" customHeight="1" x14ac:dyDescent="0.15">
      <c r="A79" s="5"/>
      <c r="B79" s="367"/>
      <c r="C79" s="367"/>
      <c r="D79" s="367"/>
      <c r="E79" s="367"/>
      <c r="F79" s="367"/>
      <c r="G79" s="367"/>
      <c r="H79" s="367"/>
      <c r="I79" s="367"/>
      <c r="J79" s="367"/>
      <c r="K79" s="367"/>
      <c r="L79" s="367"/>
      <c r="M79" s="367"/>
      <c r="N79" s="367"/>
      <c r="O79" s="367"/>
      <c r="P79" s="367"/>
      <c r="Q79" s="367"/>
      <c r="R79" s="367"/>
      <c r="S79" s="367"/>
      <c r="T79" s="367"/>
      <c r="U79" s="367"/>
      <c r="V79" s="367"/>
      <c r="W79" s="367"/>
      <c r="X79" s="367"/>
      <c r="Y79" s="367"/>
      <c r="Z79" s="367"/>
      <c r="AA79" s="367"/>
      <c r="AB79" s="367"/>
      <c r="AC79" s="367"/>
      <c r="AD79" s="367"/>
      <c r="AE79" s="367"/>
      <c r="AF79" s="367"/>
      <c r="AG79" s="367"/>
      <c r="AH79" s="367"/>
      <c r="AI79" s="367"/>
      <c r="AJ79" s="367"/>
    </row>
    <row r="80" spans="1:63" ht="3" customHeight="1" x14ac:dyDescent="0.15">
      <c r="A80" s="5"/>
      <c r="B80" s="5"/>
      <c r="C80" s="5"/>
      <c r="D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row>
    <row r="81" spans="1:63" ht="15.75" customHeight="1" x14ac:dyDescent="0.15">
      <c r="A81" s="5"/>
      <c r="B81" s="523" t="s">
        <v>573</v>
      </c>
      <c r="C81" s="523"/>
      <c r="D81" s="523"/>
      <c r="E81" s="523"/>
      <c r="F81" s="523"/>
      <c r="G81" s="523"/>
      <c r="H81" s="523"/>
      <c r="I81" s="523"/>
      <c r="J81" s="523"/>
      <c r="K81" s="523"/>
      <c r="L81" s="523"/>
      <c r="M81" s="5"/>
    </row>
    <row r="82" spans="1:63" ht="3" customHeight="1" x14ac:dyDescent="0.15">
      <c r="B82" s="5"/>
      <c r="C82" s="5"/>
      <c r="D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row>
    <row r="83" spans="1:63" ht="15.75" customHeight="1" x14ac:dyDescent="0.15">
      <c r="A83" s="5"/>
      <c r="B83" s="5"/>
      <c r="C83" s="522" t="str">
        <f>IF(DataVectors!D55=0,"",DataVectors!D55)</f>
        <v>Titre</v>
      </c>
      <c r="D83" s="522"/>
      <c r="E83" s="522"/>
      <c r="F83" s="522" t="str">
        <f>DataVectors!E55</f>
        <v>Prénom</v>
      </c>
      <c r="G83" s="522"/>
      <c r="H83" s="522"/>
      <c r="I83" s="522"/>
      <c r="J83" s="522"/>
      <c r="K83" s="522"/>
      <c r="L83" s="522"/>
      <c r="M83" s="522"/>
      <c r="N83" s="522"/>
      <c r="O83" s="522"/>
      <c r="P83" s="522"/>
      <c r="Q83" s="522"/>
      <c r="R83" s="522"/>
      <c r="S83" s="522"/>
      <c r="T83" s="522" t="str">
        <f>DataVectors!F55</f>
        <v>Nom</v>
      </c>
      <c r="U83" s="522"/>
      <c r="V83" s="522"/>
      <c r="W83" s="522"/>
      <c r="X83" s="522"/>
      <c r="Y83" s="522"/>
      <c r="Z83" s="522"/>
      <c r="AA83" s="522"/>
      <c r="AB83" s="522"/>
      <c r="AC83" s="522"/>
      <c r="AD83" s="522"/>
      <c r="AE83" s="522"/>
      <c r="AF83" s="522"/>
      <c r="AG83" s="522"/>
      <c r="AH83" s="522"/>
      <c r="AI83" s="522"/>
      <c r="AJ83" s="522"/>
      <c r="AW83" s="103"/>
      <c r="AX83" s="103"/>
      <c r="AY83" s="103"/>
      <c r="AZ83" s="103"/>
      <c r="BA83" s="103"/>
      <c r="BB83" s="103"/>
      <c r="BC83" s="103"/>
      <c r="BD83" s="103"/>
      <c r="BE83" s="103"/>
      <c r="BF83" s="103"/>
      <c r="BG83" s="103"/>
      <c r="BH83" s="103"/>
      <c r="BI83" s="103"/>
      <c r="BJ83" s="103"/>
      <c r="BK83" s="103"/>
    </row>
    <row r="84" spans="1:63" ht="3" customHeight="1" x14ac:dyDescent="0.15">
      <c r="A84" s="5"/>
      <c r="B84" s="5"/>
      <c r="C84" s="5"/>
      <c r="D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row>
    <row r="85" spans="1:63" ht="15.75" customHeight="1" x14ac:dyDescent="0.15">
      <c r="A85" s="5"/>
      <c r="B85" s="5"/>
      <c r="C85" s="522" t="str">
        <f>DataVectors!G55</f>
        <v>Adresse</v>
      </c>
      <c r="D85" s="522"/>
      <c r="E85" s="522"/>
      <c r="F85" s="522"/>
      <c r="G85" s="522"/>
      <c r="H85" s="522"/>
      <c r="I85" s="522"/>
      <c r="J85" s="522"/>
      <c r="K85" s="522"/>
      <c r="L85" s="522"/>
      <c r="M85" s="522"/>
      <c r="N85" s="522"/>
      <c r="O85" s="522"/>
      <c r="P85" s="522"/>
      <c r="Q85" s="522"/>
      <c r="R85" s="522"/>
      <c r="S85" s="522"/>
      <c r="T85" s="522"/>
      <c r="U85" s="522"/>
      <c r="V85" s="522"/>
      <c r="W85" s="522"/>
      <c r="X85" s="522" t="str">
        <f>DataVectors!H55</f>
        <v>NPA</v>
      </c>
      <c r="Y85" s="522"/>
      <c r="Z85" s="522"/>
      <c r="AA85" s="522"/>
      <c r="AB85" s="522" t="str">
        <f>DataVectors!I55</f>
        <v>Lieu</v>
      </c>
      <c r="AC85" s="522"/>
      <c r="AD85" s="522"/>
      <c r="AE85" s="522"/>
      <c r="AF85" s="522"/>
      <c r="AG85" s="522"/>
      <c r="AH85" s="522"/>
      <c r="AI85" s="522"/>
      <c r="AJ85" s="522"/>
    </row>
    <row r="86" spans="1:63" ht="3" customHeight="1" x14ac:dyDescent="0.15">
      <c r="A86" s="5"/>
      <c r="B86" s="5"/>
      <c r="C86" s="5"/>
      <c r="D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row>
    <row r="87" spans="1:63" ht="15.75" customHeight="1" x14ac:dyDescent="0.15">
      <c r="A87" s="5"/>
      <c r="B87" s="5"/>
      <c r="C87" s="522" t="str">
        <f>DataVectors!K55</f>
        <v>E-Mail</v>
      </c>
      <c r="D87" s="522"/>
      <c r="E87" s="522"/>
      <c r="F87" s="522"/>
      <c r="G87" s="522"/>
      <c r="H87" s="522"/>
      <c r="I87" s="522"/>
      <c r="J87" s="522"/>
      <c r="K87" s="522"/>
      <c r="L87" s="522"/>
      <c r="M87" s="522"/>
      <c r="N87" s="522"/>
      <c r="O87" s="522"/>
      <c r="P87" s="522"/>
      <c r="Q87" s="522"/>
      <c r="R87" s="522"/>
      <c r="S87" s="522"/>
      <c r="T87" s="522"/>
      <c r="U87" s="522"/>
      <c r="V87" s="522"/>
      <c r="W87" s="522"/>
      <c r="X87" s="522"/>
      <c r="Y87" s="522"/>
      <c r="Z87" s="522"/>
      <c r="AA87" s="522"/>
      <c r="AB87" s="522" t="str">
        <f>DataVectors!J55</f>
        <v>Pays</v>
      </c>
      <c r="AC87" s="522"/>
      <c r="AD87" s="522"/>
      <c r="AE87" s="522"/>
      <c r="AF87" s="522"/>
      <c r="AG87" s="522"/>
      <c r="AH87" s="522"/>
      <c r="AI87" s="522"/>
      <c r="AJ87" s="522"/>
    </row>
    <row r="88" spans="1:63" ht="8" customHeight="1" x14ac:dyDescent="0.15">
      <c r="A88" s="5"/>
      <c r="B88" s="5"/>
      <c r="C88" s="5"/>
      <c r="D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row>
    <row r="89" spans="1:63" ht="15.75" customHeight="1" x14ac:dyDescent="0.15">
      <c r="A89" s="5"/>
      <c r="C89" s="522" t="str">
        <f>IF(DataVectors!D56=0,"",DataVectors!D56)</f>
        <v>Titre</v>
      </c>
      <c r="D89" s="522"/>
      <c r="E89" s="522"/>
      <c r="F89" s="522" t="str">
        <f>DataVectors!E56</f>
        <v>Prénom</v>
      </c>
      <c r="G89" s="522"/>
      <c r="H89" s="522"/>
      <c r="I89" s="522"/>
      <c r="J89" s="522"/>
      <c r="K89" s="522"/>
      <c r="L89" s="522"/>
      <c r="M89" s="522"/>
      <c r="N89" s="522"/>
      <c r="O89" s="522"/>
      <c r="P89" s="522"/>
      <c r="Q89" s="522"/>
      <c r="R89" s="522"/>
      <c r="S89" s="522"/>
      <c r="T89" s="522" t="str">
        <f>DataVectors!F56</f>
        <v>Nom</v>
      </c>
      <c r="U89" s="522"/>
      <c r="V89" s="522"/>
      <c r="W89" s="522"/>
      <c r="X89" s="522"/>
      <c r="Y89" s="522"/>
      <c r="Z89" s="522"/>
      <c r="AA89" s="522"/>
      <c r="AB89" s="522"/>
      <c r="AC89" s="522"/>
      <c r="AD89" s="522"/>
      <c r="AE89" s="522"/>
      <c r="AF89" s="522"/>
      <c r="AG89" s="522"/>
      <c r="AH89" s="522"/>
      <c r="AI89" s="522"/>
      <c r="AJ89" s="522"/>
      <c r="AN89" s="103"/>
      <c r="AO89" s="103"/>
      <c r="AP89" s="103"/>
      <c r="AQ89" s="103"/>
      <c r="AR89" s="103"/>
      <c r="AS89" s="103"/>
      <c r="AT89" s="103"/>
      <c r="AU89" s="103"/>
      <c r="AV89" s="103"/>
      <c r="AW89" s="103"/>
      <c r="AX89" s="103"/>
      <c r="AY89" s="103"/>
      <c r="AZ89" s="103"/>
      <c r="BA89" s="103"/>
      <c r="BB89" s="103"/>
      <c r="BC89" s="103"/>
      <c r="BD89" s="103"/>
      <c r="BE89" s="103"/>
      <c r="BF89" s="103"/>
      <c r="BG89" s="103"/>
      <c r="BH89" s="103"/>
      <c r="BI89" s="103"/>
      <c r="BJ89" s="103"/>
      <c r="BK89" s="103"/>
    </row>
    <row r="90" spans="1:63" ht="3" customHeight="1" x14ac:dyDescent="0.15">
      <c r="A90" s="5"/>
      <c r="C90" s="5"/>
      <c r="D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row>
    <row r="91" spans="1:63" ht="15.75" customHeight="1" x14ac:dyDescent="0.15">
      <c r="A91" s="5"/>
      <c r="C91" s="522" t="str">
        <f>DataVectors!G56</f>
        <v>Adresse</v>
      </c>
      <c r="D91" s="522"/>
      <c r="E91" s="522"/>
      <c r="F91" s="522"/>
      <c r="G91" s="522"/>
      <c r="H91" s="522"/>
      <c r="I91" s="522"/>
      <c r="J91" s="522"/>
      <c r="K91" s="522"/>
      <c r="L91" s="522"/>
      <c r="M91" s="522"/>
      <c r="N91" s="522"/>
      <c r="O91" s="522"/>
      <c r="P91" s="522"/>
      <c r="Q91" s="522"/>
      <c r="R91" s="522"/>
      <c r="S91" s="522"/>
      <c r="T91" s="522"/>
      <c r="U91" s="522"/>
      <c r="V91" s="522"/>
      <c r="W91" s="522"/>
      <c r="X91" s="522" t="str">
        <f>DataVectors!H56</f>
        <v>NPA</v>
      </c>
      <c r="Y91" s="522"/>
      <c r="Z91" s="522"/>
      <c r="AA91" s="522"/>
      <c r="AB91" s="522" t="str">
        <f>DataVectors!I56</f>
        <v>Lieu</v>
      </c>
      <c r="AC91" s="522"/>
      <c r="AD91" s="522"/>
      <c r="AE91" s="522"/>
      <c r="AF91" s="522"/>
      <c r="AG91" s="522"/>
      <c r="AH91" s="522"/>
      <c r="AI91" s="522"/>
      <c r="AJ91" s="522"/>
    </row>
    <row r="92" spans="1:63" ht="3" customHeight="1" x14ac:dyDescent="0.15">
      <c r="A92" s="5"/>
      <c r="C92" s="5"/>
      <c r="D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row>
    <row r="93" spans="1:63" ht="15.75" customHeight="1" x14ac:dyDescent="0.15">
      <c r="A93" s="5"/>
      <c r="C93" s="522" t="str">
        <f>DataVectors!K56</f>
        <v>E-Mail</v>
      </c>
      <c r="D93" s="522"/>
      <c r="E93" s="522"/>
      <c r="F93" s="522"/>
      <c r="G93" s="522"/>
      <c r="H93" s="522"/>
      <c r="I93" s="522"/>
      <c r="J93" s="522"/>
      <c r="K93" s="522"/>
      <c r="L93" s="522"/>
      <c r="M93" s="522"/>
      <c r="N93" s="522"/>
      <c r="O93" s="522"/>
      <c r="P93" s="522"/>
      <c r="Q93" s="522"/>
      <c r="R93" s="522"/>
      <c r="S93" s="522"/>
      <c r="T93" s="522"/>
      <c r="U93" s="522"/>
      <c r="V93" s="522"/>
      <c r="W93" s="522"/>
      <c r="X93" s="522"/>
      <c r="Y93" s="522"/>
      <c r="Z93" s="522"/>
      <c r="AA93" s="522"/>
      <c r="AB93" s="522" t="str">
        <f>DataVectors!J56</f>
        <v>Pays</v>
      </c>
      <c r="AC93" s="522"/>
      <c r="AD93" s="522"/>
      <c r="AE93" s="522"/>
      <c r="AF93" s="522"/>
      <c r="AG93" s="522"/>
      <c r="AH93" s="522"/>
      <c r="AI93" s="522"/>
      <c r="AJ93" s="522"/>
    </row>
    <row r="94" spans="1:63" ht="8" customHeight="1" x14ac:dyDescent="0.15">
      <c r="A94" s="5"/>
      <c r="B94" s="5"/>
      <c r="C94" s="5"/>
      <c r="D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row>
    <row r="95" spans="1:63" ht="15.75" customHeight="1" x14ac:dyDescent="0.15">
      <c r="A95" s="5"/>
      <c r="B95" s="5"/>
      <c r="C95" s="522" t="str">
        <f>IF(DataVectors!D57=0,"",DataVectors!D57)</f>
        <v>Titre</v>
      </c>
      <c r="D95" s="522"/>
      <c r="E95" s="522"/>
      <c r="F95" s="522" t="str">
        <f>DataVectors!E57</f>
        <v>Prénom</v>
      </c>
      <c r="G95" s="522"/>
      <c r="H95" s="522"/>
      <c r="I95" s="522"/>
      <c r="J95" s="522"/>
      <c r="K95" s="522"/>
      <c r="L95" s="522"/>
      <c r="M95" s="522"/>
      <c r="N95" s="522"/>
      <c r="O95" s="522"/>
      <c r="P95" s="522"/>
      <c r="Q95" s="522"/>
      <c r="R95" s="522"/>
      <c r="S95" s="522"/>
      <c r="T95" s="522" t="str">
        <f>DataVectors!F57</f>
        <v>Nom</v>
      </c>
      <c r="U95" s="522"/>
      <c r="V95" s="522"/>
      <c r="W95" s="522"/>
      <c r="X95" s="522"/>
      <c r="Y95" s="522"/>
      <c r="Z95" s="522"/>
      <c r="AA95" s="522"/>
      <c r="AB95" s="522"/>
      <c r="AC95" s="522"/>
      <c r="AD95" s="522"/>
      <c r="AE95" s="522"/>
      <c r="AF95" s="522"/>
      <c r="AG95" s="522"/>
      <c r="AH95" s="522"/>
      <c r="AI95" s="522"/>
      <c r="AJ95" s="522"/>
    </row>
    <row r="96" spans="1:63" ht="3" customHeight="1" x14ac:dyDescent="0.15">
      <c r="A96" s="5"/>
      <c r="B96" s="5"/>
      <c r="C96" s="5"/>
      <c r="D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row>
    <row r="97" spans="1:63" ht="15.75" customHeight="1" x14ac:dyDescent="0.15">
      <c r="A97" s="5"/>
      <c r="B97" s="5"/>
      <c r="C97" s="522" t="str">
        <f>DataVectors!G57</f>
        <v>Adresse</v>
      </c>
      <c r="D97" s="522"/>
      <c r="E97" s="522"/>
      <c r="F97" s="522"/>
      <c r="G97" s="522"/>
      <c r="H97" s="522"/>
      <c r="I97" s="522"/>
      <c r="J97" s="522"/>
      <c r="K97" s="522"/>
      <c r="L97" s="522"/>
      <c r="M97" s="522"/>
      <c r="N97" s="522"/>
      <c r="O97" s="522"/>
      <c r="P97" s="522"/>
      <c r="Q97" s="522"/>
      <c r="R97" s="522"/>
      <c r="S97" s="522"/>
      <c r="T97" s="522"/>
      <c r="U97" s="522"/>
      <c r="V97" s="522"/>
      <c r="W97" s="522"/>
      <c r="X97" s="522" t="str">
        <f>DataVectors!H57</f>
        <v>NPA</v>
      </c>
      <c r="Y97" s="522"/>
      <c r="Z97" s="522"/>
      <c r="AA97" s="522"/>
      <c r="AB97" s="522" t="str">
        <f>DataVectors!I57</f>
        <v>Lieu</v>
      </c>
      <c r="AC97" s="522"/>
      <c r="AD97" s="522"/>
      <c r="AE97" s="522"/>
      <c r="AF97" s="522"/>
      <c r="AG97" s="522"/>
      <c r="AH97" s="522"/>
      <c r="AI97" s="522"/>
      <c r="AJ97" s="522"/>
    </row>
    <row r="98" spans="1:63" ht="3" customHeight="1" x14ac:dyDescent="0.15">
      <c r="A98" s="5"/>
      <c r="B98" s="5"/>
      <c r="C98" s="5"/>
      <c r="D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row>
    <row r="99" spans="1:63" ht="15.75" customHeight="1" x14ac:dyDescent="0.15">
      <c r="A99" s="5"/>
      <c r="B99" s="5"/>
      <c r="C99" s="522" t="str">
        <f>DataVectors!K57</f>
        <v>E-Mail</v>
      </c>
      <c r="D99" s="522"/>
      <c r="E99" s="522"/>
      <c r="F99" s="522"/>
      <c r="G99" s="522"/>
      <c r="H99" s="522"/>
      <c r="I99" s="522"/>
      <c r="J99" s="522"/>
      <c r="K99" s="522"/>
      <c r="L99" s="522"/>
      <c r="M99" s="522"/>
      <c r="N99" s="522"/>
      <c r="O99" s="522"/>
      <c r="P99" s="522"/>
      <c r="Q99" s="522"/>
      <c r="R99" s="522"/>
      <c r="S99" s="522"/>
      <c r="T99" s="522"/>
      <c r="U99" s="522"/>
      <c r="V99" s="522"/>
      <c r="W99" s="522"/>
      <c r="X99" s="522"/>
      <c r="Y99" s="522"/>
      <c r="Z99" s="522"/>
      <c r="AA99" s="522"/>
      <c r="AB99" s="522" t="str">
        <f>DataVectors!J57</f>
        <v>Pays</v>
      </c>
      <c r="AC99" s="522"/>
      <c r="AD99" s="522"/>
      <c r="AE99" s="522"/>
      <c r="AF99" s="522"/>
      <c r="AG99" s="522"/>
      <c r="AH99" s="522"/>
      <c r="AI99" s="522"/>
      <c r="AJ99" s="522"/>
    </row>
    <row r="100" spans="1:63" ht="8" customHeight="1" x14ac:dyDescent="0.15">
      <c r="B100" s="5"/>
      <c r="C100" s="5"/>
      <c r="D100" s="5"/>
      <c r="F100" s="5"/>
      <c r="G100" s="5"/>
      <c r="H100" s="5"/>
      <c r="I100" s="5"/>
      <c r="J100" s="5"/>
      <c r="K100" s="5"/>
      <c r="L100" s="5"/>
      <c r="M100" s="5"/>
    </row>
    <row r="101" spans="1:63" ht="15.75" customHeight="1" x14ac:dyDescent="0.15">
      <c r="B101" s="5"/>
      <c r="C101" s="522" t="str">
        <f>IF(DataVectors!D58=0,"",DataVectors!D58)</f>
        <v>Titre</v>
      </c>
      <c r="D101" s="522"/>
      <c r="E101" s="522"/>
      <c r="F101" s="522" t="str">
        <f>DataVectors!E58</f>
        <v>Prénom</v>
      </c>
      <c r="G101" s="522"/>
      <c r="H101" s="522"/>
      <c r="I101" s="522"/>
      <c r="J101" s="522"/>
      <c r="K101" s="522"/>
      <c r="L101" s="522"/>
      <c r="M101" s="522"/>
      <c r="N101" s="522"/>
      <c r="O101" s="522"/>
      <c r="P101" s="522"/>
      <c r="Q101" s="522"/>
      <c r="R101" s="522"/>
      <c r="S101" s="522"/>
      <c r="T101" s="522" t="str">
        <f>DataVectors!F58</f>
        <v>Nom</v>
      </c>
      <c r="U101" s="522"/>
      <c r="V101" s="522"/>
      <c r="W101" s="522"/>
      <c r="X101" s="522"/>
      <c r="Y101" s="522"/>
      <c r="Z101" s="522"/>
      <c r="AA101" s="522"/>
      <c r="AB101" s="522"/>
      <c r="AC101" s="522"/>
      <c r="AD101" s="522"/>
      <c r="AE101" s="522"/>
      <c r="AF101" s="522"/>
      <c r="AG101" s="522"/>
      <c r="AH101" s="522"/>
      <c r="AI101" s="522"/>
      <c r="AJ101" s="522"/>
      <c r="AN101" s="103"/>
      <c r="AO101" s="103"/>
      <c r="AP101" s="103"/>
      <c r="AQ101" s="103"/>
      <c r="AR101" s="103"/>
      <c r="AS101" s="103"/>
      <c r="AT101" s="103"/>
      <c r="AU101" s="103"/>
      <c r="AV101" s="103"/>
      <c r="AW101" s="103"/>
      <c r="AX101" s="103"/>
      <c r="AY101" s="103"/>
      <c r="AZ101" s="103"/>
      <c r="BA101" s="103"/>
      <c r="BB101" s="103"/>
      <c r="BC101" s="103"/>
      <c r="BD101" s="103"/>
      <c r="BE101" s="103"/>
      <c r="BF101" s="103"/>
      <c r="BG101" s="103"/>
      <c r="BH101" s="103"/>
      <c r="BI101" s="103"/>
      <c r="BJ101" s="103"/>
      <c r="BK101" s="103"/>
    </row>
    <row r="102" spans="1:63" ht="3" customHeight="1" x14ac:dyDescent="0.15">
      <c r="B102" s="5"/>
      <c r="C102" s="5"/>
      <c r="D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row>
    <row r="103" spans="1:63" ht="15.75" customHeight="1" x14ac:dyDescent="0.15">
      <c r="B103" s="5"/>
      <c r="C103" s="522" t="str">
        <f>DataVectors!G58</f>
        <v>Adresse</v>
      </c>
      <c r="D103" s="522"/>
      <c r="E103" s="522"/>
      <c r="F103" s="522"/>
      <c r="G103" s="522"/>
      <c r="H103" s="522"/>
      <c r="I103" s="522"/>
      <c r="J103" s="522"/>
      <c r="K103" s="522"/>
      <c r="L103" s="522"/>
      <c r="M103" s="522"/>
      <c r="N103" s="522"/>
      <c r="O103" s="522"/>
      <c r="P103" s="522"/>
      <c r="Q103" s="522"/>
      <c r="R103" s="522"/>
      <c r="S103" s="522"/>
      <c r="T103" s="522"/>
      <c r="U103" s="522"/>
      <c r="V103" s="522"/>
      <c r="W103" s="522"/>
      <c r="X103" s="522" t="str">
        <f>DataVectors!H58</f>
        <v>NPA</v>
      </c>
      <c r="Y103" s="522"/>
      <c r="Z103" s="522"/>
      <c r="AA103" s="522"/>
      <c r="AB103" s="522" t="str">
        <f>DataVectors!I58</f>
        <v>Lieu</v>
      </c>
      <c r="AC103" s="522"/>
      <c r="AD103" s="522"/>
      <c r="AE103" s="522"/>
      <c r="AF103" s="522"/>
      <c r="AG103" s="522"/>
      <c r="AH103" s="522"/>
      <c r="AI103" s="522"/>
      <c r="AJ103" s="522"/>
      <c r="AN103" s="103"/>
      <c r="AO103" s="103"/>
      <c r="AP103" s="103"/>
      <c r="AQ103" s="103"/>
      <c r="AR103" s="103"/>
      <c r="AS103" s="103"/>
      <c r="AT103" s="103"/>
      <c r="AU103" s="103"/>
      <c r="AV103" s="103"/>
      <c r="AW103" s="103"/>
      <c r="AX103" s="103"/>
      <c r="AY103" s="103"/>
      <c r="AZ103" s="103"/>
      <c r="BA103" s="103"/>
      <c r="BB103" s="103"/>
      <c r="BC103" s="103"/>
      <c r="BD103" s="103"/>
      <c r="BE103" s="103"/>
      <c r="BF103" s="103"/>
      <c r="BG103" s="103"/>
      <c r="BH103" s="103"/>
      <c r="BI103" s="103"/>
      <c r="BJ103" s="103"/>
      <c r="BK103" s="103"/>
    </row>
    <row r="104" spans="1:63" ht="3" customHeight="1" x14ac:dyDescent="0.15">
      <c r="B104" s="5"/>
      <c r="C104" s="5"/>
      <c r="D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row>
    <row r="105" spans="1:63" ht="14" x14ac:dyDescent="0.15">
      <c r="B105" s="5"/>
      <c r="C105" s="522" t="str">
        <f>DataVectors!K58</f>
        <v>E-Mail</v>
      </c>
      <c r="D105" s="522"/>
      <c r="E105" s="522"/>
      <c r="F105" s="522"/>
      <c r="G105" s="522"/>
      <c r="H105" s="522"/>
      <c r="I105" s="522"/>
      <c r="J105" s="522"/>
      <c r="K105" s="522"/>
      <c r="L105" s="522"/>
      <c r="M105" s="522"/>
      <c r="N105" s="522"/>
      <c r="O105" s="522"/>
      <c r="P105" s="522"/>
      <c r="Q105" s="522"/>
      <c r="R105" s="522"/>
      <c r="S105" s="522"/>
      <c r="T105" s="522"/>
      <c r="U105" s="522"/>
      <c r="V105" s="522"/>
      <c r="W105" s="522"/>
      <c r="X105" s="522"/>
      <c r="Y105" s="522"/>
      <c r="Z105" s="522"/>
      <c r="AA105" s="522"/>
      <c r="AB105" s="522" t="str">
        <f>DataVectors!J58</f>
        <v>Pays</v>
      </c>
      <c r="AC105" s="522"/>
      <c r="AD105" s="522"/>
      <c r="AE105" s="522"/>
      <c r="AF105" s="522"/>
      <c r="AG105" s="522"/>
      <c r="AH105" s="522"/>
      <c r="AI105" s="522"/>
      <c r="AJ105" s="522"/>
      <c r="AN105" s="103"/>
      <c r="AO105" s="103"/>
      <c r="AP105" s="103"/>
      <c r="AQ105" s="103"/>
      <c r="AR105" s="103"/>
      <c r="AS105" s="103"/>
      <c r="AT105" s="103"/>
      <c r="AU105" s="103"/>
      <c r="AV105" s="103"/>
      <c r="AW105" s="103"/>
      <c r="AX105" s="103"/>
      <c r="AY105" s="103"/>
      <c r="AZ105" s="103"/>
      <c r="BA105" s="103"/>
      <c r="BB105" s="103"/>
      <c r="BC105" s="103"/>
      <c r="BD105" s="103"/>
      <c r="BE105" s="103"/>
      <c r="BF105" s="103"/>
      <c r="BG105" s="103"/>
      <c r="BH105" s="103"/>
      <c r="BI105" s="103"/>
      <c r="BJ105" s="103"/>
      <c r="BK105" s="103"/>
    </row>
    <row r="106" spans="1:63" ht="3" customHeight="1" x14ac:dyDescent="0.15">
      <c r="B106" s="5"/>
      <c r="C106" s="5"/>
      <c r="D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row>
  </sheetData>
  <sheetProtection selectLockedCells="1"/>
  <mergeCells count="115">
    <mergeCell ref="AB18:AJ18"/>
    <mergeCell ref="C20:AA20"/>
    <mergeCell ref="AB20:AJ20"/>
    <mergeCell ref="C26:E26"/>
    <mergeCell ref="F26:S26"/>
    <mergeCell ref="T26:AJ26"/>
    <mergeCell ref="Z2:AE2"/>
    <mergeCell ref="AF2:AJ2"/>
    <mergeCell ref="Z6:AE6"/>
    <mergeCell ref="AF6:AJ6"/>
    <mergeCell ref="B8:AJ8"/>
    <mergeCell ref="B10:AJ12"/>
    <mergeCell ref="B14:L14"/>
    <mergeCell ref="C16:E16"/>
    <mergeCell ref="F16:S16"/>
    <mergeCell ref="T16:AJ16"/>
    <mergeCell ref="B24:L24"/>
    <mergeCell ref="X18:AA18"/>
    <mergeCell ref="C18:W18"/>
    <mergeCell ref="AB34:AJ34"/>
    <mergeCell ref="C36:AA36"/>
    <mergeCell ref="AB36:AJ36"/>
    <mergeCell ref="C38:E38"/>
    <mergeCell ref="F38:S38"/>
    <mergeCell ref="T38:AJ38"/>
    <mergeCell ref="AB28:AJ28"/>
    <mergeCell ref="C30:AA30"/>
    <mergeCell ref="AB30:AJ30"/>
    <mergeCell ref="C32:E32"/>
    <mergeCell ref="F32:S32"/>
    <mergeCell ref="T32:AJ32"/>
    <mergeCell ref="X28:AA28"/>
    <mergeCell ref="C28:W28"/>
    <mergeCell ref="AB46:AJ46"/>
    <mergeCell ref="C48:AA48"/>
    <mergeCell ref="AB48:AJ48"/>
    <mergeCell ref="C50:E50"/>
    <mergeCell ref="F50:S50"/>
    <mergeCell ref="T50:AJ50"/>
    <mergeCell ref="AB40:AJ40"/>
    <mergeCell ref="C42:AA42"/>
    <mergeCell ref="AB42:AJ42"/>
    <mergeCell ref="C44:E44"/>
    <mergeCell ref="F44:S44"/>
    <mergeCell ref="T44:AJ44"/>
    <mergeCell ref="X40:AA40"/>
    <mergeCell ref="X46:AA46"/>
    <mergeCell ref="AB60:AJ60"/>
    <mergeCell ref="C62:E62"/>
    <mergeCell ref="F62:S62"/>
    <mergeCell ref="T62:AJ62"/>
    <mergeCell ref="AB52:AJ52"/>
    <mergeCell ref="C54:AA54"/>
    <mergeCell ref="AB54:AJ54"/>
    <mergeCell ref="C56:E56"/>
    <mergeCell ref="F56:S56"/>
    <mergeCell ref="T56:AJ56"/>
    <mergeCell ref="X58:AA58"/>
    <mergeCell ref="X52:AA52"/>
    <mergeCell ref="AB91:AJ91"/>
    <mergeCell ref="C93:AA93"/>
    <mergeCell ref="AB93:AJ93"/>
    <mergeCell ref="B81:L81"/>
    <mergeCell ref="C95:E95"/>
    <mergeCell ref="F95:S95"/>
    <mergeCell ref="T95:AJ95"/>
    <mergeCell ref="B77:AJ79"/>
    <mergeCell ref="X91:AA91"/>
    <mergeCell ref="C91:W91"/>
    <mergeCell ref="AB85:AJ85"/>
    <mergeCell ref="C87:AA87"/>
    <mergeCell ref="AB87:AJ87"/>
    <mergeCell ref="C89:E89"/>
    <mergeCell ref="F89:S89"/>
    <mergeCell ref="T89:AJ89"/>
    <mergeCell ref="C83:E83"/>
    <mergeCell ref="F83:S83"/>
    <mergeCell ref="T83:AJ83"/>
    <mergeCell ref="C103:W103"/>
    <mergeCell ref="X103:AA103"/>
    <mergeCell ref="AB103:AJ103"/>
    <mergeCell ref="C105:AA105"/>
    <mergeCell ref="AB105:AJ105"/>
    <mergeCell ref="C97:W97"/>
    <mergeCell ref="X97:AA97"/>
    <mergeCell ref="AB97:AJ97"/>
    <mergeCell ref="C99:AA99"/>
    <mergeCell ref="AB99:AJ99"/>
    <mergeCell ref="C101:E101"/>
    <mergeCell ref="F101:S101"/>
    <mergeCell ref="T101:AJ101"/>
    <mergeCell ref="X64:AA64"/>
    <mergeCell ref="X70:AA70"/>
    <mergeCell ref="X85:AA85"/>
    <mergeCell ref="C34:W34"/>
    <mergeCell ref="C40:W40"/>
    <mergeCell ref="C46:W46"/>
    <mergeCell ref="C52:W52"/>
    <mergeCell ref="C58:W58"/>
    <mergeCell ref="C64:W64"/>
    <mergeCell ref="C70:W70"/>
    <mergeCell ref="C85:W85"/>
    <mergeCell ref="B75:AJ75"/>
    <mergeCell ref="AB70:AJ70"/>
    <mergeCell ref="C72:AA72"/>
    <mergeCell ref="AB72:AJ72"/>
    <mergeCell ref="AB64:AJ64"/>
    <mergeCell ref="C66:AA66"/>
    <mergeCell ref="AB66:AJ66"/>
    <mergeCell ref="C68:E68"/>
    <mergeCell ref="F68:S68"/>
    <mergeCell ref="T68:AJ68"/>
    <mergeCell ref="AB58:AJ58"/>
    <mergeCell ref="C60:AA60"/>
    <mergeCell ref="X34:AA34"/>
  </mergeCells>
  <pageMargins left="0.43307086614173229" right="0.43307086614173229" top="0.74803149606299213" bottom="0.74803149606299213" header="0.31496062992125984" footer="0.31496062992125984"/>
  <pageSetup paperSize="9" scale="98" orientation="portrait" r:id="rId1"/>
  <headerFooter>
    <oddFooter xml:space="preserve">&amp;L&amp;9&amp;D&amp;R&amp;9&amp;P/&amp;N&amp;11 </oddFooter>
  </headerFooter>
  <rowBreaks count="1" manualBreakCount="1">
    <brk id="7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D94"/>
  <sheetViews>
    <sheetView zoomScale="85" zoomScaleNormal="85" workbookViewId="0">
      <selection activeCell="C337" sqref="C337:V337"/>
    </sheetView>
  </sheetViews>
  <sheetFormatPr baseColWidth="10" defaultColWidth="8.6640625" defaultRowHeight="14" x14ac:dyDescent="0.15"/>
  <cols>
    <col min="2" max="2" width="27.33203125" customWidth="1"/>
    <col min="3" max="3" width="9.83203125" bestFit="1" customWidth="1"/>
  </cols>
  <sheetData>
    <row r="2" spans="1:3" x14ac:dyDescent="0.15">
      <c r="A2" t="s">
        <v>308</v>
      </c>
    </row>
    <row r="3" spans="1:3" x14ac:dyDescent="0.15">
      <c r="B3" t="s">
        <v>172</v>
      </c>
    </row>
    <row r="4" spans="1:3" x14ac:dyDescent="0.15">
      <c r="B4" t="s">
        <v>173</v>
      </c>
      <c r="C4" s="129" t="str">
        <f>DataVectors!N73</f>
        <v>Nom du centre de recherche</v>
      </c>
    </row>
    <row r="5" spans="1:3" x14ac:dyDescent="0.15">
      <c r="B5" t="s">
        <v>294</v>
      </c>
      <c r="C5" s="129" t="str">
        <f>DataVectors!O73</f>
        <v>M / F</v>
      </c>
    </row>
    <row r="6" spans="1:3" x14ac:dyDescent="0.15">
      <c r="B6" t="s">
        <v>147</v>
      </c>
      <c r="C6" s="129" t="str">
        <f>DataVectors!D73</f>
        <v>Titre</v>
      </c>
    </row>
    <row r="7" spans="1:3" x14ac:dyDescent="0.15">
      <c r="B7" t="s">
        <v>149</v>
      </c>
      <c r="C7" s="129" t="str">
        <f>DataVectors!F73</f>
        <v>Nom</v>
      </c>
    </row>
    <row r="8" spans="1:3" x14ac:dyDescent="0.15">
      <c r="B8" t="s">
        <v>148</v>
      </c>
      <c r="C8" s="129" t="str">
        <f>DataVectors!E73</f>
        <v>Prénom</v>
      </c>
    </row>
    <row r="9" spans="1:3" x14ac:dyDescent="0.15">
      <c r="B9" t="s">
        <v>174</v>
      </c>
      <c r="C9" s="129" t="str">
        <f>DataVectors!G73</f>
        <v>Adresse</v>
      </c>
    </row>
    <row r="10" spans="1:3" x14ac:dyDescent="0.15">
      <c r="B10" t="s">
        <v>175</v>
      </c>
      <c r="C10" s="129" t="str">
        <f>DataVectors!H73</f>
        <v>NPA</v>
      </c>
    </row>
    <row r="11" spans="1:3" x14ac:dyDescent="0.15">
      <c r="B11" t="s">
        <v>160</v>
      </c>
      <c r="C11" s="129" t="str">
        <f>DataVectors!I73</f>
        <v>Lieu</v>
      </c>
    </row>
    <row r="12" spans="1:3" x14ac:dyDescent="0.15">
      <c r="B12" t="s">
        <v>176</v>
      </c>
      <c r="C12" s="129">
        <f>DataVectors!M73</f>
        <v>0</v>
      </c>
    </row>
    <row r="13" spans="1:3" x14ac:dyDescent="0.15">
      <c r="B13" t="s">
        <v>158</v>
      </c>
      <c r="C13" s="129" t="str">
        <f>DataVectors!J73</f>
        <v>Pays</v>
      </c>
    </row>
    <row r="14" spans="1:3" x14ac:dyDescent="0.15">
      <c r="B14" t="s">
        <v>162</v>
      </c>
      <c r="C14" s="129" t="str">
        <f>DataVectors!L73</f>
        <v>Téléphone 1</v>
      </c>
    </row>
    <row r="15" spans="1:3" x14ac:dyDescent="0.15">
      <c r="B15" t="s">
        <v>161</v>
      </c>
      <c r="C15" s="129" t="str">
        <f>DataVectors!K73</f>
        <v>E-Mail</v>
      </c>
    </row>
    <row r="17" spans="1:3" x14ac:dyDescent="0.15">
      <c r="B17" t="s">
        <v>177</v>
      </c>
    </row>
    <row r="18" spans="1:3" x14ac:dyDescent="0.15">
      <c r="B18" t="s">
        <v>173</v>
      </c>
      <c r="C18" s="129">
        <f>DataVectors!N74</f>
        <v>0</v>
      </c>
    </row>
    <row r="19" spans="1:3" x14ac:dyDescent="0.15">
      <c r="B19" t="s">
        <v>294</v>
      </c>
      <c r="C19" s="129" t="str">
        <f>DataVectors!O74</f>
        <v>M / F</v>
      </c>
    </row>
    <row r="20" spans="1:3" x14ac:dyDescent="0.15">
      <c r="B20" t="s">
        <v>147</v>
      </c>
      <c r="C20" s="129" t="str">
        <f>DataVectors!D74</f>
        <v>Titre</v>
      </c>
    </row>
    <row r="21" spans="1:3" x14ac:dyDescent="0.15">
      <c r="B21" t="s">
        <v>149</v>
      </c>
      <c r="C21" s="129" t="str">
        <f>DataVectors!F74</f>
        <v>Nom</v>
      </c>
    </row>
    <row r="22" spans="1:3" x14ac:dyDescent="0.15">
      <c r="B22" t="s">
        <v>148</v>
      </c>
      <c r="C22" s="129" t="str">
        <f>DataVectors!E74</f>
        <v>Prénom</v>
      </c>
    </row>
    <row r="23" spans="1:3" x14ac:dyDescent="0.15">
      <c r="B23" t="s">
        <v>174</v>
      </c>
      <c r="C23" s="129" t="str">
        <f>DataVectors!G74</f>
        <v>Adresse</v>
      </c>
    </row>
    <row r="24" spans="1:3" x14ac:dyDescent="0.15">
      <c r="B24" t="s">
        <v>175</v>
      </c>
      <c r="C24" s="129" t="str">
        <f>DataVectors!H74</f>
        <v>NPA</v>
      </c>
    </row>
    <row r="25" spans="1:3" x14ac:dyDescent="0.15">
      <c r="B25" t="s">
        <v>160</v>
      </c>
      <c r="C25" s="129" t="str">
        <f>DataVectors!I74</f>
        <v>Lieu</v>
      </c>
    </row>
    <row r="26" spans="1:3" x14ac:dyDescent="0.15">
      <c r="B26" t="s">
        <v>176</v>
      </c>
      <c r="C26" s="129">
        <f>DataVectors!M74</f>
        <v>0</v>
      </c>
    </row>
    <row r="27" spans="1:3" x14ac:dyDescent="0.15">
      <c r="B27" t="s">
        <v>158</v>
      </c>
      <c r="C27" s="129" t="str">
        <f>DataVectors!J74</f>
        <v>Pays</v>
      </c>
    </row>
    <row r="28" spans="1:3" x14ac:dyDescent="0.15">
      <c r="B28" t="s">
        <v>162</v>
      </c>
      <c r="C28" s="188">
        <f>DataVectors!L74</f>
        <v>0</v>
      </c>
    </row>
    <row r="29" spans="1:3" x14ac:dyDescent="0.15">
      <c r="B29" t="s">
        <v>161</v>
      </c>
      <c r="C29" s="129" t="str">
        <f>DataVectors!K74</f>
        <v>E-Mail</v>
      </c>
    </row>
    <row r="31" spans="1:3" x14ac:dyDescent="0.15">
      <c r="A31" t="s">
        <v>309</v>
      </c>
    </row>
    <row r="32" spans="1:3" x14ac:dyDescent="0.15">
      <c r="B32" t="s">
        <v>293</v>
      </c>
      <c r="C32" s="128">
        <f>DataVectors!H3</f>
        <v>0</v>
      </c>
    </row>
    <row r="33" spans="1:3" x14ac:dyDescent="0.15">
      <c r="B33" t="s">
        <v>290</v>
      </c>
      <c r="C33" s="129" t="str">
        <f>DataVectors!F64</f>
        <v>Unknown</v>
      </c>
    </row>
    <row r="34" spans="1:3" x14ac:dyDescent="0.15">
      <c r="B34" t="s">
        <v>305</v>
      </c>
      <c r="C34" s="129" t="str">
        <f>IF(DataVectors!F64="E",DataVectors!I64,DataVectors!X64)</f>
        <v>Titre en français ou en allemand</v>
      </c>
    </row>
    <row r="35" spans="1:3" x14ac:dyDescent="0.15">
      <c r="B35" t="s">
        <v>379</v>
      </c>
      <c r="C35" s="129" t="str">
        <f>IF(DataVectors!F64&lt;&gt;"E",DataVectors!I64,DataVectors!X64)</f>
        <v>Titel auf Englisch eingeben</v>
      </c>
    </row>
    <row r="36" spans="1:3" x14ac:dyDescent="0.15">
      <c r="B36" t="s">
        <v>310</v>
      </c>
      <c r="C36" s="129" t="str">
        <f>"ASTRA Beitrag CHF "&amp;DataVectors!G89&amp;".- inkl. MWST"</f>
        <v>ASTRA Beitrag CHF 0.- inkl. MWST</v>
      </c>
    </row>
    <row r="38" spans="1:3" x14ac:dyDescent="0.15">
      <c r="A38" t="s">
        <v>146</v>
      </c>
    </row>
    <row r="39" spans="1:3" x14ac:dyDescent="0.15">
      <c r="B39" t="s">
        <v>295</v>
      </c>
      <c r="C39" s="128">
        <f>DataVectors!J64</f>
        <v>0</v>
      </c>
    </row>
    <row r="40" spans="1:3" x14ac:dyDescent="0.15">
      <c r="B40" t="s">
        <v>296</v>
      </c>
      <c r="C40" s="128">
        <f>DataVectors!K64</f>
        <v>0</v>
      </c>
    </row>
    <row r="41" spans="1:3" x14ac:dyDescent="0.15">
      <c r="B41" t="s">
        <v>297</v>
      </c>
      <c r="C41" s="129" t="str">
        <f>LEFT(C32,3)</f>
        <v>0</v>
      </c>
    </row>
    <row r="42" spans="1:3" x14ac:dyDescent="0.15">
      <c r="B42" t="s">
        <v>298</v>
      </c>
      <c r="C42" s="129" t="str">
        <f>IF(C41="VSS",MID(C32,10,1),"")</f>
        <v/>
      </c>
    </row>
    <row r="43" spans="1:3" x14ac:dyDescent="0.15">
      <c r="B43" t="s">
        <v>178</v>
      </c>
      <c r="C43" s="129" t="str">
        <f>DataVectors!M64</f>
        <v>Merci de choisir la catégorie qui convient le mieux</v>
      </c>
    </row>
    <row r="44" spans="1:3" x14ac:dyDescent="0.15">
      <c r="B44" t="s">
        <v>299</v>
      </c>
      <c r="C44" s="129">
        <f>DataVectors!D89</f>
        <v>0</v>
      </c>
    </row>
    <row r="45" spans="1:3" x14ac:dyDescent="0.15">
      <c r="B45" t="s">
        <v>300</v>
      </c>
      <c r="C45" s="129">
        <f>C44</f>
        <v>0</v>
      </c>
    </row>
    <row r="47" spans="1:3" x14ac:dyDescent="0.15">
      <c r="A47" t="s">
        <v>301</v>
      </c>
    </row>
    <row r="48" spans="1:3" x14ac:dyDescent="0.15">
      <c r="B48" t="s">
        <v>311</v>
      </c>
      <c r="C48" s="129" t="str">
        <f>DataVectors!Q64</f>
        <v/>
      </c>
    </row>
    <row r="49" spans="1:3" x14ac:dyDescent="0.15">
      <c r="B49" t="s">
        <v>314</v>
      </c>
      <c r="C49" s="129" t="str">
        <f>DataVectors!P64</f>
        <v/>
      </c>
    </row>
    <row r="50" spans="1:3" x14ac:dyDescent="0.15">
      <c r="B50" t="s">
        <v>312</v>
      </c>
      <c r="C50" s="129" t="str">
        <f>DataVectors!U64</f>
        <v/>
      </c>
    </row>
    <row r="51" spans="1:3" x14ac:dyDescent="0.15">
      <c r="B51" t="s">
        <v>315</v>
      </c>
      <c r="C51" s="129" t="str">
        <f>DataVectors!T64</f>
        <v/>
      </c>
    </row>
    <row r="52" spans="1:3" x14ac:dyDescent="0.15">
      <c r="B52" t="s">
        <v>313</v>
      </c>
      <c r="C52" s="129" t="str">
        <f>DataVectors!S64</f>
        <v/>
      </c>
    </row>
    <row r="53" spans="1:3" x14ac:dyDescent="0.15">
      <c r="B53" t="s">
        <v>316</v>
      </c>
      <c r="C53" s="129" t="str">
        <f>DataVectors!R64</f>
        <v/>
      </c>
    </row>
    <row r="55" spans="1:3" x14ac:dyDescent="0.15">
      <c r="A55" t="s">
        <v>291</v>
      </c>
    </row>
    <row r="56" spans="1:3" x14ac:dyDescent="0.15">
      <c r="B56" t="s">
        <v>182</v>
      </c>
      <c r="C56" s="129" t="b">
        <f>DataVectors!V64</f>
        <v>0</v>
      </c>
    </row>
    <row r="57" spans="1:3" x14ac:dyDescent="0.15">
      <c r="B57" t="s">
        <v>183</v>
      </c>
      <c r="C57" s="129">
        <f>DataVectors!W64</f>
        <v>0</v>
      </c>
    </row>
    <row r="58" spans="1:3" x14ac:dyDescent="0.15">
      <c r="B58" t="s">
        <v>184</v>
      </c>
      <c r="C58" s="129">
        <f>DataVectors!E86</f>
        <v>0</v>
      </c>
    </row>
    <row r="59" spans="1:3" x14ac:dyDescent="0.15">
      <c r="B59" t="s">
        <v>185</v>
      </c>
      <c r="C59" s="129">
        <f>DataVectors!F86</f>
        <v>0</v>
      </c>
    </row>
    <row r="60" spans="1:3" x14ac:dyDescent="0.15">
      <c r="B60" t="s">
        <v>186</v>
      </c>
      <c r="C60" s="129">
        <f>DataVectors!H86</f>
        <v>0</v>
      </c>
    </row>
    <row r="61" spans="1:3" x14ac:dyDescent="0.15">
      <c r="B61" t="s">
        <v>187</v>
      </c>
      <c r="C61" s="129">
        <f>DataVectors!I86</f>
        <v>0</v>
      </c>
    </row>
    <row r="62" spans="1:3" x14ac:dyDescent="0.15">
      <c r="B62" t="s">
        <v>188</v>
      </c>
      <c r="C62" s="129">
        <f>DataVectors!K86</f>
        <v>0</v>
      </c>
    </row>
    <row r="63" spans="1:3" x14ac:dyDescent="0.15">
      <c r="B63" t="s">
        <v>189</v>
      </c>
      <c r="C63" s="129">
        <f>DataVectors!L86</f>
        <v>0</v>
      </c>
    </row>
    <row r="64" spans="1:3" x14ac:dyDescent="0.15">
      <c r="B64" t="s">
        <v>190</v>
      </c>
      <c r="C64" s="129">
        <f>DataVectors!N86</f>
        <v>0</v>
      </c>
    </row>
    <row r="65" spans="1:3" x14ac:dyDescent="0.15">
      <c r="B65" t="s">
        <v>191</v>
      </c>
      <c r="C65" s="129">
        <f>DataVectors!O86</f>
        <v>0</v>
      </c>
    </row>
    <row r="66" spans="1:3" x14ac:dyDescent="0.15">
      <c r="B66" t="s">
        <v>192</v>
      </c>
      <c r="C66" s="129">
        <f>DataVectors!Q86</f>
        <v>0</v>
      </c>
    </row>
    <row r="67" spans="1:3" x14ac:dyDescent="0.15">
      <c r="B67" t="s">
        <v>193</v>
      </c>
      <c r="C67" s="129">
        <f>DataVectors!R86</f>
        <v>0</v>
      </c>
    </row>
    <row r="68" spans="1:3" x14ac:dyDescent="0.15">
      <c r="B68" t="s">
        <v>194</v>
      </c>
      <c r="C68" s="129">
        <f>DataVectors!T86</f>
        <v>0</v>
      </c>
    </row>
    <row r="69" spans="1:3" x14ac:dyDescent="0.15">
      <c r="B69" t="s">
        <v>195</v>
      </c>
      <c r="C69" s="129">
        <f>DataVectors!U86</f>
        <v>0</v>
      </c>
    </row>
    <row r="70" spans="1:3" x14ac:dyDescent="0.15">
      <c r="B70" t="s">
        <v>196</v>
      </c>
      <c r="C70" s="129">
        <f>DataVectors!W86</f>
        <v>0</v>
      </c>
    </row>
    <row r="71" spans="1:3" x14ac:dyDescent="0.15">
      <c r="B71" t="s">
        <v>197</v>
      </c>
      <c r="C71" s="129">
        <f>DataVectors!X86</f>
        <v>0</v>
      </c>
    </row>
    <row r="72" spans="1:3" x14ac:dyDescent="0.15">
      <c r="B72" t="s">
        <v>198</v>
      </c>
      <c r="C72" s="129">
        <f>DataVectors!Z86</f>
        <v>0</v>
      </c>
    </row>
    <row r="73" spans="1:3" x14ac:dyDescent="0.15">
      <c r="B73" t="s">
        <v>199</v>
      </c>
      <c r="C73" s="129">
        <f>DataVectors!AA86</f>
        <v>0</v>
      </c>
    </row>
    <row r="75" spans="1:3" x14ac:dyDescent="0.15">
      <c r="A75" t="s">
        <v>302</v>
      </c>
    </row>
    <row r="76" spans="1:3" x14ac:dyDescent="0.15">
      <c r="B76" t="s">
        <v>183</v>
      </c>
      <c r="C76" s="129">
        <f>C57</f>
        <v>0</v>
      </c>
    </row>
    <row r="77" spans="1:3" x14ac:dyDescent="0.15">
      <c r="B77" t="s">
        <v>179</v>
      </c>
      <c r="C77" s="129" t="str">
        <f>DataVectors!F3</f>
        <v>VPT_20_08</v>
      </c>
    </row>
    <row r="79" spans="1:3" x14ac:dyDescent="0.15">
      <c r="A79" t="s">
        <v>304</v>
      </c>
    </row>
    <row r="80" spans="1:3" x14ac:dyDescent="0.15">
      <c r="B80" t="s">
        <v>305</v>
      </c>
      <c r="C80" s="129" t="str">
        <f>C34</f>
        <v>Titre en français ou en allemand</v>
      </c>
    </row>
    <row r="81" spans="1:4" x14ac:dyDescent="0.15">
      <c r="B81" t="str">
        <f>B40</f>
        <v>Enddatum geplannt</v>
      </c>
      <c r="C81" s="128">
        <f>C40</f>
        <v>0</v>
      </c>
    </row>
    <row r="82" spans="1:4" x14ac:dyDescent="0.15">
      <c r="B82" t="s">
        <v>306</v>
      </c>
      <c r="C82" s="129" t="str">
        <f>C4&amp;" "&amp;C9&amp;" "&amp;C10&amp;" "&amp;" "&amp;C12&amp;" "&amp;C13&amp;" "&amp;C7&amp;" "&amp;C8</f>
        <v>Nom du centre de recherche Adresse NPA  0 Pays Nom Prénom</v>
      </c>
    </row>
    <row r="83" spans="1:4" x14ac:dyDescent="0.15">
      <c r="B83" t="s">
        <v>310</v>
      </c>
      <c r="C83" s="129" t="str">
        <f>"Das Projekt ist bis "&amp;DAY(C81)&amp;"."&amp;MONTH(C81)&amp;"."&amp;YEAR(C81)&amp;" mit der Abgabe des Schlussberichts an das ASTRA abzuschliessen. Bis zur Freigabe des Schlussberichts durch das ASTRA werden CHF "&amp;IF(C85&lt;100001,"10'000",IF(C85&gt;200000,"30'000","20'000"))&amp;".-- des Gesamtkredits zurückgestellt."</f>
        <v>Das Projekt ist bis 0.1.1900 mit der Abgabe des Schlussberichts an das ASTRA abzuschliessen. Bis zur Freigabe des Schlussberichts durch das ASTRA werden CHF 10'000.-- des Gesamtkredits zurückgestellt.</v>
      </c>
    </row>
    <row r="85" spans="1:4" x14ac:dyDescent="0.15">
      <c r="B85" t="s">
        <v>303</v>
      </c>
      <c r="C85" s="129">
        <f>DataVectors!G89</f>
        <v>0</v>
      </c>
    </row>
    <row r="87" spans="1:4" x14ac:dyDescent="0.15">
      <c r="A87" t="s">
        <v>292</v>
      </c>
      <c r="C87" t="s">
        <v>380</v>
      </c>
      <c r="D87" t="s">
        <v>381</v>
      </c>
    </row>
    <row r="88" spans="1:4" x14ac:dyDescent="0.15">
      <c r="B88" t="s">
        <v>150</v>
      </c>
      <c r="C88" s="189">
        <f>DataVectors!B77</f>
        <v>1900</v>
      </c>
      <c r="D88" s="189">
        <f>DataVectors!C77</f>
        <v>0</v>
      </c>
    </row>
    <row r="89" spans="1:4" x14ac:dyDescent="0.15">
      <c r="B89" t="s">
        <v>151</v>
      </c>
      <c r="C89" s="189">
        <f>DataVectors!B78</f>
        <v>1901</v>
      </c>
      <c r="D89" s="189">
        <f>DataVectors!C78</f>
        <v>0</v>
      </c>
    </row>
    <row r="90" spans="1:4" x14ac:dyDescent="0.15">
      <c r="B90" t="s">
        <v>152</v>
      </c>
      <c r="C90" s="189">
        <f>DataVectors!B79</f>
        <v>1902</v>
      </c>
      <c r="D90" s="189">
        <f>DataVectors!C79</f>
        <v>0</v>
      </c>
    </row>
    <row r="91" spans="1:4" x14ac:dyDescent="0.15">
      <c r="B91" t="s">
        <v>153</v>
      </c>
      <c r="C91" s="189">
        <f>DataVectors!B80</f>
        <v>1903</v>
      </c>
      <c r="D91" s="189">
        <f>DataVectors!C80</f>
        <v>0</v>
      </c>
    </row>
    <row r="92" spans="1:4" x14ac:dyDescent="0.15">
      <c r="B92" t="s">
        <v>154</v>
      </c>
      <c r="C92" s="189">
        <f>DataVectors!B81</f>
        <v>1904</v>
      </c>
      <c r="D92" s="189">
        <f>DataVectors!C81</f>
        <v>0</v>
      </c>
    </row>
    <row r="93" spans="1:4" x14ac:dyDescent="0.15">
      <c r="B93" t="s">
        <v>155</v>
      </c>
      <c r="C93" s="189">
        <f>DataVectors!B82</f>
        <v>1905</v>
      </c>
      <c r="D93" s="189">
        <f>DataVectors!C82</f>
        <v>0</v>
      </c>
    </row>
    <row r="94" spans="1:4" x14ac:dyDescent="0.15">
      <c r="B94" t="s">
        <v>307</v>
      </c>
      <c r="C94" s="189">
        <f>DataVectors!B83</f>
        <v>1906</v>
      </c>
      <c r="D94" s="189">
        <f>DataVectors!C83</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12</vt:i4>
      </vt:variant>
      <vt:variant>
        <vt:lpstr>Benannte Bereiche</vt:lpstr>
      </vt:variant>
      <vt:variant>
        <vt:i4>5</vt:i4>
      </vt:variant>
    </vt:vector>
  </HeadingPairs>
  <TitlesOfParts>
    <vt:vector size="17" baseType="lpstr">
      <vt:lpstr>Budget</vt:lpstr>
      <vt:lpstr>Reports</vt:lpstr>
      <vt:lpstr>Controlling</vt:lpstr>
      <vt:lpstr>ReadMe F2</vt:lpstr>
      <vt:lpstr>F2</vt:lpstr>
      <vt:lpstr>ReadMe F4</vt:lpstr>
      <vt:lpstr>F4</vt:lpstr>
      <vt:lpstr>BK List to Print</vt:lpstr>
      <vt:lpstr>ARAMIS Export</vt:lpstr>
      <vt:lpstr>Verfügung Export</vt:lpstr>
      <vt:lpstr>Eingabedaten</vt:lpstr>
      <vt:lpstr>DataVectors</vt:lpstr>
      <vt:lpstr>'BK List to Print'!Druckbereich</vt:lpstr>
      <vt:lpstr>'F2'!Druckbereich</vt:lpstr>
      <vt:lpstr>'F4'!Druckbereich</vt:lpstr>
      <vt:lpstr>'ReadMe F2'!Druckbereich</vt:lpstr>
      <vt:lpstr>'ReadMe F4'!Druckbereich</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Marlène Fretz</dc:creator>
  <cp:lastModifiedBy>Microsoft Office User</cp:lastModifiedBy>
  <cp:lastPrinted>2021-10-14T12:41:03Z</cp:lastPrinted>
  <dcterms:created xsi:type="dcterms:W3CDTF">2009-11-10T15:30:15Z</dcterms:created>
  <dcterms:modified xsi:type="dcterms:W3CDTF">2023-03-17T10:26:05Z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